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casallasmartinez/Downloads/"/>
    </mc:Choice>
  </mc:AlternateContent>
  <xr:revisionPtr revIDLastSave="0" documentId="8_{1D9C5BDE-BFE1-F249-A479-5B2608D6F982}" xr6:coauthVersionLast="47" xr6:coauthVersionMax="47" xr10:uidLastSave="{00000000-0000-0000-0000-000000000000}"/>
  <bookViews>
    <workbookView showHorizontalScroll="0" showVerticalScroll="0" showSheetTabs="0" xWindow="0" yWindow="500" windowWidth="24860" windowHeight="15160" xr2:uid="{00000000-000D-0000-FFFF-FFFF00000000}"/>
  </bookViews>
  <sheets>
    <sheet name="CONTRATOS 2022" sheetId="1" r:id="rId1"/>
  </sheets>
  <externalReferences>
    <externalReference r:id="rId2"/>
  </externalReferences>
  <definedNames>
    <definedName name="_xlnm._FilterDatabase" localSheetId="0" hidden="1">'CONTRATOS 2022'!$A$2:$BX$206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W130" i="1" l="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T245" i="1"/>
  <c r="T244" i="1"/>
  <c r="T243" i="1"/>
  <c r="T242" i="1"/>
  <c r="T240" i="1"/>
  <c r="T238" i="1"/>
  <c r="T237" i="1"/>
  <c r="T236" i="1"/>
  <c r="T235" i="1"/>
  <c r="T234" i="1"/>
  <c r="T233" i="1"/>
  <c r="T232" i="1"/>
  <c r="T231" i="1"/>
  <c r="T230" i="1"/>
  <c r="T229"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0" i="1"/>
  <c r="T159" i="1"/>
  <c r="T158" i="1"/>
  <c r="T157" i="1"/>
  <c r="T156" i="1"/>
  <c r="T155" i="1"/>
  <c r="T154" i="1"/>
  <c r="T153" i="1"/>
  <c r="T152" i="1"/>
  <c r="T151" i="1"/>
  <c r="T150" i="1"/>
  <c r="T149"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X3" authorId="0" shapeId="0" xr:uid="{12FCD6C4-3713-9B44-913F-24E1418C88D0}">
      <text>
        <r>
          <rPr>
            <sz val="11"/>
            <color theme="1"/>
            <rFont val="Calibri"/>
            <family val="2"/>
            <scheme val="minor"/>
          </rPr>
          <t>======
ID#AAABRxBUI6Q
Microsoft Office User    (2024-05-29 14:31:52)
se adiciona y prorroga 3-2024-4220</t>
        </r>
      </text>
    </comment>
    <comment ref="AX4" authorId="0" shapeId="0" xr:uid="{8248085F-444A-4B4A-A2E2-0173771DE3F0}">
      <text>
        <r>
          <rPr>
            <sz val="11"/>
            <color theme="1"/>
            <rFont val="Calibri"/>
            <family val="2"/>
            <scheme val="minor"/>
          </rPr>
          <t>======
ID#AAABRxBUI6U
Microsoft Office User    (2024-05-29 14:43:26)
SE ADICIONA Y PRORROGA 3-2024-4221</t>
        </r>
      </text>
    </comment>
    <comment ref="AX10" authorId="0" shapeId="0" xr:uid="{816893B6-EC86-264E-9A4B-4BC1F30A618D}">
      <text>
        <r>
          <rPr>
            <sz val="11"/>
            <color theme="1"/>
            <rFont val="Calibri"/>
            <family val="2"/>
            <scheme val="minor"/>
          </rPr>
          <t>======
ID#AAABRxBUI6I
Alejandra Nataly Casallas Martinez    (2024-05-31 13:01:23)
terminacion anticipada 3-2024-4099</t>
        </r>
      </text>
    </comment>
    <comment ref="A12" authorId="0" shapeId="0" xr:uid="{BAB25688-749F-E642-8A0B-461899F33ED2}">
      <text>
        <r>
          <rPr>
            <sz val="11"/>
            <color theme="1"/>
            <rFont val="Calibri"/>
            <family val="2"/>
            <scheme val="minor"/>
          </rPr>
          <t>======
ID#AAABKPTB-iY
Alejandra Nataly Casallas Martinez    (2024-03-05 15:52:53)
Alejandra Nataly Casallas Martinez: PROCESO SIN PUBLICIDAD</t>
        </r>
      </text>
    </comment>
    <comment ref="A13" authorId="0" shapeId="0" xr:uid="{7B7B775A-3406-874B-AEEB-FEE828ACB97F}">
      <text>
        <r>
          <rPr>
            <sz val="11"/>
            <color theme="1"/>
            <rFont val="Calibri"/>
            <family val="2"/>
            <scheme val="minor"/>
          </rPr>
          <t>======
ID#AAABKPTB-ik
Alejandra Nataly Casallas Martinez    (2024-03-05 15:52:53)
PROCESO SIN PUBLICIDAD</t>
        </r>
      </text>
    </comment>
    <comment ref="A16" authorId="0" shapeId="0" xr:uid="{D08B15CC-235E-0347-AEEF-BE168AED6140}">
      <text>
        <r>
          <rPr>
            <sz val="11"/>
            <color theme="1"/>
            <rFont val="Calibri"/>
            <family val="2"/>
            <scheme val="minor"/>
          </rPr>
          <t>======
ID#AAABKPTB-jU
Alejandra Nataly Casallas Martinez    (2024-03-05 15:52:53)
PROCESO SIN PUBLICIDAD</t>
        </r>
      </text>
    </comment>
    <comment ref="AO18" authorId="0" shapeId="0" xr:uid="{D48A2807-55C9-CF4B-8814-4A52EBCE4679}">
      <text>
        <r>
          <rPr>
            <sz val="11"/>
            <color theme="1"/>
            <rFont val="Calibri"/>
            <family val="2"/>
            <scheme val="minor"/>
          </rPr>
          <t>======
ID#AAABRxBUI58
Alejandra Nataly Casallas Martinez    (2024-04-18 20:07:00)
ACTA DE LIQUIDACION 16/4/2024 3-2024-3143</t>
        </r>
      </text>
    </comment>
    <comment ref="AX18" authorId="0" shapeId="0" xr:uid="{BD6CE072-701A-0144-BAD1-9E8273652472}">
      <text>
        <r>
          <rPr>
            <sz val="11"/>
            <color theme="1"/>
            <rFont val="Calibri"/>
            <family val="2"/>
            <scheme val="minor"/>
          </rPr>
          <t>======
ID#AAABKPTB-jA
Alejandra Nataly Casallas Martinez    (2024-02-21 13:28:07)
TERMINADO ANTICIPADAMENTE 15/2/2024</t>
        </r>
      </text>
    </comment>
    <comment ref="A22" authorId="0" shapeId="0" xr:uid="{B6B98BE9-9E0C-3D48-B068-6467F6A4C9BD}">
      <text>
        <r>
          <rPr>
            <sz val="11"/>
            <color theme="1"/>
            <rFont val="Calibri"/>
            <family val="2"/>
            <scheme val="minor"/>
          </rPr>
          <t>======
ID#AAABKPTB-iQ
Alejandra Nataly Casallas Martinez    (2024-03-05 15:52:53)
PROCESO SIN PUBLICIDAD</t>
        </r>
      </text>
    </comment>
    <comment ref="K27" authorId="0" shapeId="0" xr:uid="{69775189-09CD-8F42-AE26-B4D54122CF2B}">
      <text>
        <r>
          <rPr>
            <sz val="11"/>
            <color theme="1"/>
            <rFont val="Calibri"/>
            <family val="2"/>
            <scheme val="minor"/>
          </rPr>
          <t>======
ID#AAABRxBUI6E
Alejandra Nataly Casallas Martinez    (2024-04-24 21:35:27)
cambia el plazo 
se tenia  333</t>
        </r>
      </text>
    </comment>
    <comment ref="AX27" authorId="0" shapeId="0" xr:uid="{C1D294E9-1A65-014F-BE78-355B02DE9A9F}">
      <text>
        <r>
          <rPr>
            <sz val="11"/>
            <color theme="1"/>
            <rFont val="Calibri"/>
            <family val="2"/>
            <scheme val="minor"/>
          </rPr>
          <t>======
ID#AAABaULKqJ0
    (2024-12-26 23:03:43)
3-2024-12077 adicion</t>
        </r>
      </text>
    </comment>
    <comment ref="A38" authorId="0" shapeId="0" xr:uid="{63498180-1056-6242-8893-646601D50594}">
      <text>
        <r>
          <rPr>
            <sz val="11"/>
            <color theme="1"/>
            <rFont val="Calibri"/>
            <family val="2"/>
            <scheme val="minor"/>
          </rPr>
          <t>======
ID#AAABKPTB-hg
Alejandra Nataly Casallas Martinez    (2024-03-05 15:52:53)
PROCESO SIN PUBLICIDAD</t>
        </r>
      </text>
    </comment>
    <comment ref="AX56" authorId="0" shapeId="0" xr:uid="{20FD17E2-AC6E-C84E-97EE-7C9473BEEC9C}">
      <text>
        <r>
          <rPr>
            <sz val="11"/>
            <color theme="1"/>
            <rFont val="Calibri"/>
            <family val="2"/>
            <scheme val="minor"/>
          </rPr>
          <t>======
ID#AAABSUdYRGM
Microsoft Office User    (2024-07-24 15:13:46)
ADICION Y PRORROGA</t>
        </r>
      </text>
    </comment>
    <comment ref="AX69" authorId="0" shapeId="0" xr:uid="{BD1C44B1-4B50-A14A-B3D9-4FD27A5AC2FC}">
      <text>
        <r>
          <rPr>
            <sz val="11"/>
            <color theme="1"/>
            <rFont val="Calibri"/>
            <family val="2"/>
            <scheme val="minor"/>
          </rPr>
          <t>======
ID#AAABZUUKzBc
Microsoft Office User    (2024-12-10 17:29:33)
3-2024-11198
3-2024-11127</t>
        </r>
      </text>
    </comment>
    <comment ref="BA69" authorId="0" shapeId="0" xr:uid="{2C57EEBE-DCB4-A44C-9AB4-EBEAA8764337}">
      <text>
        <r>
          <rPr>
            <sz val="11"/>
            <color theme="1"/>
            <rFont val="Calibri"/>
            <family val="2"/>
            <scheme val="minor"/>
          </rPr>
          <t>======
ID#AAABPdxWsXs
Alejandra Nataly Casallas Martinez    (2024-08-09 16:14:26)
3-2024-6541</t>
        </r>
      </text>
    </comment>
    <comment ref="AX71" authorId="0" shapeId="0" xr:uid="{1A6E2B86-6DA3-CE47-931E-62FA93A7FBBD}">
      <text>
        <r>
          <rPr>
            <sz val="11"/>
            <color theme="1"/>
            <rFont val="Calibri"/>
            <family val="2"/>
            <scheme val="minor"/>
          </rPr>
          <t>======
ID#AAABZUYGD1Q
Microsoft Office User    (2024-12-10 13:58:10)
3-2024-11083 se adiciona</t>
        </r>
      </text>
    </comment>
    <comment ref="AX75" authorId="0" shapeId="0" xr:uid="{325A46D7-3527-2C4D-A261-19C23758F91C}">
      <text>
        <r>
          <rPr>
            <sz val="11"/>
            <color theme="1"/>
            <rFont val="Calibri"/>
            <family val="2"/>
            <scheme val="minor"/>
          </rPr>
          <t>======
ID#AAABaoQu8qU
Microsoft Office User    (2024-12-27 12:47:32)
3-2024-11520</t>
        </r>
      </text>
    </comment>
    <comment ref="AX76" authorId="0" shapeId="0" xr:uid="{92498060-BCE2-F14B-854C-E56EF1EB218B}">
      <text>
        <r>
          <rPr>
            <sz val="11"/>
            <color theme="1"/>
            <rFont val="Calibri"/>
            <family val="2"/>
            <scheme val="minor"/>
          </rPr>
          <t>======
ID#AAABUrktfBI
Alejandra Nataly Casallas Martinez    (2024-09-02 19:52:41)
3-2024-7731</t>
        </r>
      </text>
    </comment>
    <comment ref="AX79" authorId="0" shapeId="0" xr:uid="{C941B1EF-A3F0-A34C-AEFB-7AA6E2765D07}">
      <text>
        <r>
          <rPr>
            <sz val="11"/>
            <color theme="1"/>
            <rFont val="Calibri"/>
            <family val="2"/>
            <scheme val="minor"/>
          </rPr>
          <t>======
ID#AAABaQt5-tI
Microsoft Office User    (2024-12-18 15:40:42)
3-2024-11592</t>
        </r>
      </text>
    </comment>
    <comment ref="AX94" authorId="0" shapeId="0" xr:uid="{1828D5B2-A67E-F74F-9889-A0ED58DFFA10}">
      <text>
        <r>
          <rPr>
            <sz val="11"/>
            <color theme="1"/>
            <rFont val="Calibri"/>
            <family val="2"/>
            <scheme val="minor"/>
          </rPr>
          <t>======
ID#AAABaULKqJ4
Microsoft Office User    (2024-12-26 23:10:40)
3-2024-12060</t>
        </r>
      </text>
    </comment>
    <comment ref="AX97" authorId="0" shapeId="0" xr:uid="{1009BC02-E5F5-514E-BC9E-C09A967F8205}">
      <text>
        <r>
          <rPr>
            <sz val="11"/>
            <color theme="1"/>
            <rFont val="Calibri"/>
            <family val="2"/>
            <scheme val="minor"/>
          </rPr>
          <t>======
ID#AAABZzR8WTQ
Alejandra Nataly Casallas Martinez    (2024-12-13 18:37:27)
3-2024-11428</t>
        </r>
      </text>
    </comment>
    <comment ref="AX99" authorId="0" shapeId="0" xr:uid="{367DFEAE-87C0-E545-A6BD-4C285F00EBD6}">
      <text>
        <r>
          <rPr>
            <sz val="11"/>
            <color theme="1"/>
            <rFont val="Calibri"/>
            <family val="2"/>
            <scheme val="minor"/>
          </rPr>
          <t>======
ID#AAABXT2gk3A
Microsoft Office User    (2024-10-16 11:49:53)
Terminacion anticipada  3-2024-9287</t>
        </r>
      </text>
    </comment>
    <comment ref="D100" authorId="0" shapeId="0" xr:uid="{A7F57C5A-BF4F-8140-8DBA-0E80A8493F5F}">
      <text>
        <r>
          <rPr>
            <sz val="11"/>
            <color theme="1"/>
            <rFont val="Calibri"/>
            <family val="2"/>
            <scheme val="minor"/>
          </rPr>
          <t>======
ID#AAABRxBUI6M
Alejandra Nataly Casallas Martinez    (2024-06-06 13:05:30)
Asi quedo registrado en SECOP</t>
        </r>
      </text>
    </comment>
    <comment ref="AX102" authorId="0" shapeId="0" xr:uid="{BDBB7368-1F78-5F41-930A-8D45CC1CA292}">
      <text>
        <r>
          <rPr>
            <sz val="11"/>
            <color theme="1"/>
            <rFont val="Calibri"/>
            <family val="2"/>
            <scheme val="minor"/>
          </rPr>
          <t>======
ID#AAABUC1UcA8
Alejandra Nataly Casallas Martinez    (2024-10-28 11:57:08)
ADICION Y PRORROGA</t>
        </r>
      </text>
    </comment>
    <comment ref="AX104" authorId="0" shapeId="0" xr:uid="{2996E2CE-29DE-BF40-85A6-6143F037975C}">
      <text>
        <r>
          <rPr>
            <sz val="11"/>
            <color theme="1"/>
            <rFont val="Calibri"/>
            <family val="2"/>
            <scheme val="minor"/>
          </rPr>
          <t>======
ID#AAABZUUKzBg
Microsoft Office User    (2024-12-10 17:29:33)
Microsoft Office User:3-2024-11177</t>
        </r>
      </text>
    </comment>
    <comment ref="AX105" authorId="0" shapeId="0" xr:uid="{EDDD47C7-3609-EB43-A384-8410B6C0819D}">
      <text>
        <r>
          <rPr>
            <sz val="11"/>
            <color theme="1"/>
            <rFont val="Calibri"/>
            <family val="2"/>
            <scheme val="minor"/>
          </rPr>
          <t>======
ID#AAABTKCKULY
Microsoft Office User    (2024-09-10 18:40:58)
se corrige fecha de finalizacion</t>
        </r>
      </text>
    </comment>
    <comment ref="BA105" authorId="0" shapeId="0" xr:uid="{9C89B81F-6E8F-F54E-BAB8-A3314C10A315}">
      <text>
        <r>
          <rPr>
            <sz val="11"/>
            <color theme="1"/>
            <rFont val="Calibri"/>
            <family val="2"/>
            <scheme val="minor"/>
          </rPr>
          <t>======
ID#AAABPdxWsXo
Alejandra Nataly Casallas Martinez    (2024-08-09 16:14:26)
3-2024-6499</t>
        </r>
      </text>
    </comment>
    <comment ref="AX111" authorId="0" shapeId="0" xr:uid="{F6AF9C48-F718-774D-9A86-CC13196ED4AF}">
      <text>
        <r>
          <rPr>
            <sz val="11"/>
            <color theme="1"/>
            <rFont val="Calibri"/>
            <family val="2"/>
            <scheme val="minor"/>
          </rPr>
          <t>======
ID#AAABZUYGD1M
Microsoft Office User    (2024-12-10 13:58:10)
3-2024-11126</t>
        </r>
      </text>
    </comment>
    <comment ref="AX112" authorId="0" shapeId="0" xr:uid="{559DCB43-4846-CE4B-8C82-BB629AC19ACE}">
      <text>
        <r>
          <rPr>
            <sz val="11"/>
            <color theme="1"/>
            <rFont val="Calibri"/>
            <family val="2"/>
            <scheme val="minor"/>
          </rPr>
          <t>======
ID#AAABaULKqJ8
Microsoft Office User    (2024-12-26 23:20:14)
3-2024-12059</t>
        </r>
      </text>
    </comment>
    <comment ref="AX114" authorId="0" shapeId="0" xr:uid="{C57CC881-7356-254D-8005-583EA42291B5}">
      <text>
        <r>
          <rPr>
            <sz val="11"/>
            <color theme="1"/>
            <rFont val="Calibri"/>
            <family val="2"/>
            <scheme val="minor"/>
          </rPr>
          <t>======
ID#AAABaULKqKA
Microsoft Office User    (2024-12-26 23:26:22)
3-2024-11880</t>
        </r>
      </text>
    </comment>
    <comment ref="AX116" authorId="0" shapeId="0" xr:uid="{4CDDFB32-FE1D-644B-BD51-01AC1AB76124}">
      <text>
        <r>
          <rPr>
            <sz val="11"/>
            <color theme="1"/>
            <rFont val="Calibri"/>
            <family val="2"/>
            <scheme val="minor"/>
          </rPr>
          <t>======
ID#AAABaRzus0o
Alejandra Nataly Casallas Martinez    (2024-12-20 13:49:54)
3-2024-11749</t>
        </r>
      </text>
    </comment>
    <comment ref="AX118" authorId="0" shapeId="0" xr:uid="{B184D279-80A9-FD4E-B32A-6AF404D38E87}">
      <text>
        <r>
          <rPr>
            <sz val="11"/>
            <color theme="1"/>
            <rFont val="Calibri"/>
            <family val="2"/>
            <scheme val="minor"/>
          </rPr>
          <t>======
ID#AAABaoQu8qc
Microsoft Office User    (2024-12-27 13:09:12)
3-2024-11886</t>
        </r>
      </text>
    </comment>
    <comment ref="AX119" authorId="0" shapeId="0" xr:uid="{64321607-EC94-6B41-A5CA-337249E6FD02}">
      <text>
        <r>
          <rPr>
            <sz val="11"/>
            <color theme="1"/>
            <rFont val="Calibri"/>
            <family val="2"/>
            <scheme val="minor"/>
          </rPr>
          <t>======
ID#AAABaMDQqDA
Alejandra Nataly Casallas Martinez    (2024-12-23 13:09:07)
3-2024-11834</t>
        </r>
      </text>
    </comment>
    <comment ref="AX120" authorId="0" shapeId="0" xr:uid="{0EF66DDC-78E7-614A-ACB3-9750459231B3}">
      <text>
        <r>
          <rPr>
            <sz val="11"/>
            <color theme="1"/>
            <rFont val="Calibri"/>
            <family val="2"/>
            <scheme val="minor"/>
          </rPr>
          <t>======
ID#AAABaLUGMjc
Alejandra Nataly Casallas Martinez    (2024-12-20 15:36:39)
3-2024-11801</t>
        </r>
      </text>
    </comment>
    <comment ref="AX121" authorId="0" shapeId="0" xr:uid="{E60DB5D7-D4FA-8742-AE26-683247DA4ECD}">
      <text>
        <r>
          <rPr>
            <sz val="11"/>
            <color theme="1"/>
            <rFont val="Calibri"/>
            <family val="2"/>
            <scheme val="minor"/>
          </rPr>
          <t>======
ID#AAABaoQu8qY
Microsoft Office User    (2024-12-27 13:09:12)
3-2024-11881</t>
        </r>
      </text>
    </comment>
    <comment ref="AX122" authorId="0" shapeId="0" xr:uid="{DD80187D-B5EB-9142-81BA-575079406778}">
      <text>
        <r>
          <rPr>
            <sz val="11"/>
            <color theme="1"/>
            <rFont val="Calibri"/>
            <family val="2"/>
            <scheme val="minor"/>
          </rPr>
          <t>======
ID#AAABaQt5-sU
Microsoft Office User    (2024-12-18 15:40:42)
 3-2024-11578</t>
        </r>
      </text>
    </comment>
    <comment ref="AX123" authorId="0" shapeId="0" xr:uid="{D6DB6282-1C05-094A-9D4F-24B291935A25}">
      <text>
        <r>
          <rPr>
            <sz val="11"/>
            <color theme="1"/>
            <rFont val="Calibri"/>
            <family val="2"/>
            <scheme val="minor"/>
          </rPr>
          <t>======
ID#AAABZUZEOpY
Microsoft Office User    (2024-12-11 12:59:32)
Microsoft Office User: 3-2024-11354</t>
        </r>
      </text>
    </comment>
    <comment ref="AX124" authorId="0" shapeId="0" xr:uid="{C279AE9F-FBD5-724B-A3A5-1D98F5A4E97A}">
      <text>
        <r>
          <rPr>
            <sz val="11"/>
            <color theme="1"/>
            <rFont val="Calibri"/>
            <family val="2"/>
            <scheme val="minor"/>
          </rPr>
          <t>======
ID#AAABaHqN1Xk
Alejandra Nataly Casallas Martinez    (2024-12-18 13:26:51)
3-2024-11615</t>
        </r>
      </text>
    </comment>
    <comment ref="AX125" authorId="0" shapeId="0" xr:uid="{D7E9FBDA-4888-F345-AA60-C4AB4B51A3EF}">
      <text>
        <r>
          <rPr>
            <sz val="11"/>
            <color theme="1"/>
            <rFont val="Calibri"/>
            <family val="2"/>
            <scheme val="minor"/>
          </rPr>
          <t>======
ID#AAABahseAyc
Alejandra Nataly Casallas Martinez    (2024-12-20 20:16:03)
3-2024-11801</t>
        </r>
      </text>
    </comment>
    <comment ref="AX130" authorId="0" shapeId="0" xr:uid="{6C9FD011-8FC4-9E49-9652-1BB1275DE1A3}">
      <text>
        <r>
          <rPr>
            <sz val="11"/>
            <color theme="1"/>
            <rFont val="Calibri"/>
            <family val="2"/>
            <scheme val="minor"/>
          </rPr>
          <t>======
ID#AAABaoQu8qg
Microsoft Office User    (2024-12-27 13:36:17)
 3-2024-11884</t>
        </r>
      </text>
    </comment>
    <comment ref="AX131" authorId="0" shapeId="0" xr:uid="{B0D09CD5-47D7-8E48-9F4D-9286F11E1A29}">
      <text>
        <r>
          <rPr>
            <sz val="11"/>
            <color theme="1"/>
            <rFont val="Calibri"/>
            <family val="2"/>
            <scheme val="minor"/>
          </rPr>
          <t>======
ID#AAABaKJJl7c
Alejandra Nataly Casallas Martinez    (2024-12-19 19:46:52)
ojo fecha supera vigencia y no tienen cobertura arl
3-2024-12030 TERMINACION ANTICIPADA</t>
        </r>
      </text>
    </comment>
    <comment ref="AX133" authorId="0" shapeId="0" xr:uid="{8F5820C3-5ACA-384D-8FF0-6515BD8E0611}">
      <text>
        <r>
          <rPr>
            <sz val="11"/>
            <color theme="1"/>
            <rFont val="Calibri"/>
            <family val="2"/>
            <scheme val="minor"/>
          </rPr>
          <t>======
ID#AAABa3yz0O0
Alejandra Nataly Casallas Martinez    (2024-12-23 15:06:24)
3-2024-11860</t>
        </r>
      </text>
    </comment>
    <comment ref="AX135" authorId="0" shapeId="0" xr:uid="{98B45DAF-4AD8-E84A-9B0E-4EB216CD88FE}">
      <text>
        <r>
          <rPr>
            <sz val="11"/>
            <color theme="1"/>
            <rFont val="Calibri"/>
            <family val="2"/>
            <scheme val="minor"/>
          </rPr>
          <t>======
ID#AAABaQt5-tA
Alejandra Nataly Casallas Martinez    (2024-12-18 15:40:42)
3-2024-11468</t>
        </r>
      </text>
    </comment>
    <comment ref="AX138" authorId="0" shapeId="0" xr:uid="{349E1DDF-0C2E-1C40-A6F8-6DAA7B45150F}">
      <text>
        <r>
          <rPr>
            <sz val="11"/>
            <color theme="1"/>
            <rFont val="Calibri"/>
            <family val="2"/>
            <scheme val="minor"/>
          </rPr>
          <t>======
ID#AAABaLUGMjU
Alejandra Nataly Casallas Martinez    (2024-12-20 15:17:00)
3-2024-11798</t>
        </r>
      </text>
    </comment>
    <comment ref="AX139" authorId="0" shapeId="0" xr:uid="{3CDF179D-3CCB-C34C-A414-945DD24A65B9}">
      <text>
        <r>
          <rPr>
            <sz val="11"/>
            <color theme="1"/>
            <rFont val="Calibri"/>
            <family val="2"/>
            <scheme val="minor"/>
          </rPr>
          <t>======
ID#AAABaRzus0Y
Alejandra Nataly Casallas Martinez    (2024-12-20 13:28:48)
3-2024-11719</t>
        </r>
      </text>
    </comment>
    <comment ref="AX142" authorId="0" shapeId="0" xr:uid="{9B39DB12-401E-2D40-9E79-AE475917F155}">
      <text>
        <r>
          <rPr>
            <sz val="11"/>
            <color theme="1"/>
            <rFont val="Calibri"/>
            <family val="2"/>
            <scheme val="minor"/>
          </rPr>
          <t>======
ID#AAABaRzus0Q
Alejandra Nataly Casallas Martinez    (2024-12-20 13:01:37)
3-2024-11668
3-2024-11702</t>
        </r>
      </text>
    </comment>
    <comment ref="AX146" authorId="0" shapeId="0" xr:uid="{91439BF5-4876-E24E-B868-35FF47655212}">
      <text>
        <r>
          <rPr>
            <sz val="11"/>
            <color theme="1"/>
            <rFont val="Calibri"/>
            <family val="2"/>
            <scheme val="minor"/>
          </rPr>
          <t>======
ID#AAABZuT-iy4
Microsoft Office User    (2024-12-10 18:56:10)
3-2024-11230</t>
        </r>
      </text>
    </comment>
    <comment ref="AX147" authorId="0" shapeId="0" xr:uid="{477FA975-E952-3F4E-81E1-E48CB5DEDF19}">
      <text>
        <r>
          <rPr>
            <sz val="11"/>
            <color theme="1"/>
            <rFont val="Calibri"/>
            <family val="2"/>
            <scheme val="minor"/>
          </rPr>
          <t>======
ID#AAABaPwl86A
Alejandra Nataly Casallas Martinez    (2024-12-16 21:07:41)
3-2024-11469</t>
        </r>
      </text>
    </comment>
    <comment ref="AX150" authorId="0" shapeId="0" xr:uid="{17BB3605-2628-464E-95F5-B5E7729941C3}">
      <text>
        <r>
          <rPr>
            <sz val="11"/>
            <color theme="1"/>
            <rFont val="Calibri"/>
            <family val="2"/>
            <scheme val="minor"/>
          </rPr>
          <t>======
ID#AAABaQ2jnl0
Alejandra Nataly Casallas Martinez    (2024-12-18 16:05:07)
3-2024-11692</t>
        </r>
      </text>
    </comment>
    <comment ref="AX151" authorId="0" shapeId="0" xr:uid="{5F58F227-9850-0B41-9445-F544C958755E}">
      <text>
        <r>
          <rPr>
            <sz val="11"/>
            <color theme="1"/>
            <rFont val="Calibri"/>
            <family val="2"/>
            <scheme val="minor"/>
          </rPr>
          <t>======
ID#AAABaUis10k
Microsoft Office User    (2024-12-27 20:41:55)
3-2024-12121</t>
        </r>
      </text>
    </comment>
    <comment ref="AX152" authorId="0" shapeId="0" xr:uid="{14785D25-F63D-9940-9252-1C48992E98E0}">
      <text>
        <r>
          <rPr>
            <sz val="11"/>
            <color theme="1"/>
            <rFont val="Calibri"/>
            <family val="2"/>
            <scheme val="minor"/>
          </rPr>
          <t>======
ID#AAABaMDQqDM
Alejandra Nataly Casallas Martinez    (2024-12-23 13:24:21)
3-2024-11863</t>
        </r>
      </text>
    </comment>
    <comment ref="AX155" authorId="0" shapeId="0" xr:uid="{BF4E2AF9-836D-B646-8926-F5807632110A}">
      <text>
        <r>
          <rPr>
            <sz val="11"/>
            <color theme="1"/>
            <rFont val="Calibri"/>
            <family val="2"/>
            <scheme val="minor"/>
          </rPr>
          <t>======
ID#AAABaPwl86E
Alejandra Nataly Casallas Martinez    (2024-12-16 21:11:32)
3-2024-11488</t>
        </r>
      </text>
    </comment>
    <comment ref="AX158" authorId="0" shapeId="0" xr:uid="{67C8FA07-510C-BE49-9681-02425567AB06}">
      <text>
        <r>
          <rPr>
            <sz val="11"/>
            <color theme="1"/>
            <rFont val="Calibri"/>
            <family val="2"/>
            <scheme val="minor"/>
          </rPr>
          <t>======
ID#AAABaQ2jnl4
Alejandra Nataly Casallas Martinez    (2024-12-18 16:05:07)
3-2024-11687</t>
        </r>
      </text>
    </comment>
    <comment ref="AX160" authorId="0" shapeId="0" xr:uid="{A4E2E4A9-9A80-5545-B86C-F8948F36FD90}">
      <text>
        <r>
          <rPr>
            <sz val="11"/>
            <color theme="1"/>
            <rFont val="Calibri"/>
            <family val="2"/>
            <scheme val="minor"/>
          </rPr>
          <t>======
ID#AAABaPwl86Q
Alejandra Nataly Casallas Martinez    (2024-12-16 21:33:29)
3-2024-11467
 3-2024-11511</t>
        </r>
      </text>
    </comment>
    <comment ref="AX162" authorId="0" shapeId="0" xr:uid="{7FC2B0DA-B5D8-4C4F-BC0E-A58440B18073}">
      <text>
        <r>
          <rPr>
            <sz val="11"/>
            <color theme="1"/>
            <rFont val="Calibri"/>
            <family val="2"/>
            <scheme val="minor"/>
          </rPr>
          <t>======
ID#AAABZuT-iy0
Microsoft Office User    (2024-12-10 18:56:10)
 3-2024-11245</t>
        </r>
      </text>
    </comment>
    <comment ref="AX163" authorId="0" shapeId="0" xr:uid="{D66FF092-D735-174A-80C2-E3D558FA6AC7}">
      <text>
        <r>
          <rPr>
            <sz val="11"/>
            <color theme="1"/>
            <rFont val="Calibri"/>
            <family val="2"/>
            <scheme val="minor"/>
          </rPr>
          <t>======
ID#AAABaQt5-sg
Alejandra Nataly Casallas Martinez    (2024-12-18 15:40:42)
3-2024-11529
3-2024-11534</t>
        </r>
      </text>
    </comment>
    <comment ref="AX164" authorId="0" shapeId="0" xr:uid="{69B13E16-7571-D74F-8DD2-0BA33A84FB1B}">
      <text>
        <r>
          <rPr>
            <sz val="11"/>
            <color theme="1"/>
            <rFont val="Calibri"/>
            <family val="2"/>
            <scheme val="minor"/>
          </rPr>
          <t>======
ID#AAABZRvjEPY
Alejandra Nataly Casallas Martinez    (2024-12-05 12:20:27)
ADICION Y PROORROGA 3-2024-11153</t>
        </r>
      </text>
    </comment>
    <comment ref="AX166" authorId="0" shapeId="0" xr:uid="{76B11238-7644-0E4B-8553-7143890AA1F7}">
      <text>
        <r>
          <rPr>
            <sz val="11"/>
            <color theme="1"/>
            <rFont val="Calibri"/>
            <family val="2"/>
            <scheme val="minor"/>
          </rPr>
          <t>======
ID#AAABaexb0fs
Microsoft Office User    (2024-12-17 15:10:23)
3-2024-11591</t>
        </r>
      </text>
    </comment>
    <comment ref="AX169" authorId="0" shapeId="0" xr:uid="{408A76D8-0894-1C45-9CBD-DD2ED02F6364}">
      <text>
        <r>
          <rPr>
            <sz val="11"/>
            <color theme="1"/>
            <rFont val="Calibri"/>
            <family val="2"/>
            <scheme val="minor"/>
          </rPr>
          <t>======
ID#AAABaexb0fM
Microsoft Office User    (2024-12-17 14:41:50)
3-2024-11530</t>
        </r>
      </text>
    </comment>
    <comment ref="AX172" authorId="0" shapeId="0" xr:uid="{5FCED49B-09B8-6B46-8F0B-19D428062AF4}">
      <text>
        <r>
          <rPr>
            <sz val="11"/>
            <color theme="1"/>
            <rFont val="Calibri"/>
            <family val="2"/>
            <scheme val="minor"/>
          </rPr>
          <t>======
ID#AAABaexb0fc
Microsoft Office User    (2024-12-17 15:01:22)
3-2024-11577</t>
        </r>
      </text>
    </comment>
    <comment ref="AX187" authorId="0" shapeId="0" xr:uid="{DB35ACC7-828D-9D41-8517-8582B0D70D4F}">
      <text>
        <r>
          <rPr>
            <sz val="11"/>
            <color theme="1"/>
            <rFont val="Calibri"/>
            <family val="2"/>
            <scheme val="minor"/>
          </rPr>
          <t>======
ID#AAABZzR8WTU
Alejandra Nataly Casallas Martinez    (2024-12-13 18:47:40)
3-2024-11458</t>
        </r>
      </text>
    </comment>
    <comment ref="AX189" authorId="0" shapeId="0" xr:uid="{480DBC8B-3C54-FA46-B014-8DF141CF9226}">
      <text>
        <r>
          <rPr>
            <sz val="11"/>
            <color theme="1"/>
            <rFont val="Calibri"/>
            <family val="2"/>
            <scheme val="minor"/>
          </rPr>
          <t>======
ID#AAABaQt5-ss
Microsoft Office User    (2024-12-18 15:40:42)
3-2024-11570</t>
        </r>
      </text>
    </comment>
    <comment ref="AX196" authorId="0" shapeId="0" xr:uid="{C799DE5A-B125-1A4B-B659-0BBC8ACABE24}">
      <text>
        <r>
          <rPr>
            <sz val="11"/>
            <color theme="1"/>
            <rFont val="Calibri"/>
            <family val="2"/>
            <scheme val="minor"/>
          </rPr>
          <t>======
ID#AAABaQt5-sc
Alejandra Nataly Casallas Martinez    (2024-12-18 15:40:42)
3-2024-11671</t>
        </r>
      </text>
    </comment>
    <comment ref="AX205" authorId="0" shapeId="0" xr:uid="{7F3C85B2-9ACF-C54C-94F0-B7A4385DFD4F}">
      <text>
        <r>
          <rPr>
            <sz val="11"/>
            <color theme="1"/>
            <rFont val="Calibri"/>
            <family val="2"/>
            <scheme val="minor"/>
          </rPr>
          <t>======
ID#AAABaMDQqDE
Alejandra Nataly Casallas Martinez    (2024-12-23 13:10:15)
3-2024-11832
3-2024-11844</t>
        </r>
      </text>
    </comment>
    <comment ref="AX206" authorId="0" shapeId="0" xr:uid="{AE1876D5-E98D-5246-9026-9D32A9C4F5A0}">
      <text>
        <r>
          <rPr>
            <sz val="11"/>
            <color theme="1"/>
            <rFont val="Calibri"/>
            <family val="2"/>
            <scheme val="minor"/>
          </rPr>
          <t>======
ID#AAABaUis10A
Microsoft Office User    (2024-12-27 18:55:27)
3-2024-12081</t>
        </r>
      </text>
    </comment>
    <comment ref="AX207" authorId="0" shapeId="0" xr:uid="{04CB5B25-3B4D-5A4A-84C5-40D7831921A2}">
      <text>
        <r>
          <rPr>
            <sz val="11"/>
            <color theme="1"/>
            <rFont val="Calibri"/>
            <family val="2"/>
            <scheme val="minor"/>
          </rPr>
          <t>======
ID#AAABaQt5-sI
Microsoft Office User    (2024-12-18 15:40:42)
 3-2024-11590</t>
        </r>
      </text>
    </comment>
    <comment ref="AX208" authorId="0" shapeId="0" xr:uid="{7B62F7B0-9EA8-0E4A-94A9-76ACB59E2B3A}">
      <text>
        <r>
          <rPr>
            <sz val="11"/>
            <color theme="1"/>
            <rFont val="Calibri"/>
            <family val="2"/>
            <scheme val="minor"/>
          </rPr>
          <t>======
ID#AAABaLUGMjQ
Alejandra Nataly Casallas Martinez    (2024-12-20 15:15:37)
3-2024-11753</t>
        </r>
      </text>
    </comment>
    <comment ref="AX210" authorId="0" shapeId="0" xr:uid="{AB632BC3-6D77-5B48-82F0-D4B4BCE7881A}">
      <text>
        <r>
          <rPr>
            <sz val="11"/>
            <color theme="1"/>
            <rFont val="Calibri"/>
            <family val="2"/>
            <scheme val="minor"/>
          </rPr>
          <t>======
ID#AAABaRzus0g
Alejandra Nataly Casallas Martinez    (2024-12-20 13:40:04)
3-2024-11747</t>
        </r>
      </text>
    </comment>
    <comment ref="AX211" authorId="0" shapeId="0" xr:uid="{00BB300F-7395-804B-8DF6-8FA919EB7089}">
      <text>
        <r>
          <rPr>
            <sz val="11"/>
            <color theme="1"/>
            <rFont val="Calibri"/>
            <family val="2"/>
            <scheme val="minor"/>
          </rPr>
          <t>======
ID#AAABaQt5-tE
Microsoft Office User    (2024-12-18 15:40:42)
3-2024-11528</t>
        </r>
      </text>
    </comment>
    <comment ref="AX213" authorId="0" shapeId="0" xr:uid="{94484BC5-B2D5-474C-A1A8-4153C69848AE}">
      <text>
        <r>
          <rPr>
            <sz val="11"/>
            <color theme="1"/>
            <rFont val="Calibri"/>
            <family val="2"/>
            <scheme val="minor"/>
          </rPr>
          <t>======
ID#AAABaexb0fQ
Microsoft Office User    (2024-12-17 14:41:50)
 3-2024-11527</t>
        </r>
      </text>
    </comment>
    <comment ref="S214" authorId="0" shapeId="0" xr:uid="{521E7EDE-5BFF-5946-A211-BC5B2C3F8781}">
      <text>
        <r>
          <rPr>
            <sz val="11"/>
            <color theme="1"/>
            <rFont val="Calibri"/>
            <family val="2"/>
            <scheme val="minor"/>
          </rPr>
          <t>======
ID#AAABaNN-6o4
Alejandra Nataly Casallas Martinez    (2024-12-12 16:51:24)
3-2024-11455</t>
        </r>
      </text>
    </comment>
    <comment ref="AX218" authorId="0" shapeId="0" xr:uid="{F6377AB5-FA9F-0846-A05C-2D04C85DF4B4}">
      <text>
        <r>
          <rPr>
            <sz val="11"/>
            <color theme="1"/>
            <rFont val="Calibri"/>
            <family val="2"/>
            <scheme val="minor"/>
          </rPr>
          <t>======
ID#AAABZUUKzBE
Microsoft Office User    (2024-12-10 16:41:31)
Microsoft Office User:3-2024-11176</t>
        </r>
      </text>
    </comment>
    <comment ref="AX220" authorId="0" shapeId="0" xr:uid="{FDF5C533-1208-7542-84AB-5DD48E870617}">
      <text>
        <r>
          <rPr>
            <sz val="11"/>
            <color theme="1"/>
            <rFont val="Calibri"/>
            <family val="2"/>
            <scheme val="minor"/>
          </rPr>
          <t>======
ID#AAABaSl04CI
Alejandra Nataly Casallas Martinez    (2024-12-23 16:07:12)
3-2024-11865</t>
        </r>
      </text>
    </comment>
    <comment ref="AX221" authorId="0" shapeId="0" xr:uid="{D51BD859-B315-7540-BEDC-370997AE005B}">
      <text>
        <r>
          <rPr>
            <sz val="11"/>
            <color theme="1"/>
            <rFont val="Calibri"/>
            <family val="2"/>
            <scheme val="minor"/>
          </rPr>
          <t>======
ID#AAABaRzus0c
Alejandra Nataly Casallas Martinez    (2024-12-20 13:35:08)
3-2024-11748</t>
        </r>
      </text>
    </comment>
    <comment ref="AX224" authorId="0" shapeId="0" xr:uid="{F41D3E2C-04DC-9B4E-BDFB-5F6512B8EC83}">
      <text>
        <r>
          <rPr>
            <sz val="11"/>
            <color theme="1"/>
            <rFont val="Calibri"/>
            <family val="2"/>
            <scheme val="minor"/>
          </rPr>
          <t>======
ID#AAABaUis10c
Microsoft Office User    (2024-12-27 20:27:28)
3-2024-11882</t>
        </r>
      </text>
    </comment>
    <comment ref="AX225" authorId="0" shapeId="0" xr:uid="{B7E80635-4587-0543-B59E-E490B6ECD7A9}">
      <text>
        <r>
          <rPr>
            <sz val="11"/>
            <color theme="1"/>
            <rFont val="Calibri"/>
            <family val="2"/>
            <scheme val="minor"/>
          </rPr>
          <t>======
ID#AAABaUis10Y
Microsoft Office User    (2024-12-27 20:27:28)
3-2024-11879</t>
        </r>
      </text>
    </comment>
    <comment ref="AX226" authorId="0" shapeId="0" xr:uid="{94C8E5F4-6893-5948-92A5-E16974FB05D9}">
      <text>
        <r>
          <rPr>
            <sz val="11"/>
            <color theme="1"/>
            <rFont val="Calibri"/>
            <family val="2"/>
            <scheme val="minor"/>
          </rPr>
          <t>======
ID#AAABaLUGMjM
Alejandra Nataly Casallas Martinez    (2024-12-20 15:15:37)
3-2024-11754</t>
        </r>
      </text>
    </comment>
    <comment ref="AX227" authorId="0" shapeId="0" xr:uid="{17242A4A-674A-5148-8F93-155D1EE190D6}">
      <text>
        <r>
          <rPr>
            <sz val="11"/>
            <color theme="1"/>
            <rFont val="Calibri"/>
            <family val="2"/>
            <scheme val="minor"/>
          </rPr>
          <t>======
ID#AAABaRzus0k
Alejandra Nataly Casallas Martinez    (2024-12-20 13:49:54)
3-2024-11653
3-2024-11730
3-2024-11791</t>
        </r>
      </text>
    </comment>
    <comment ref="AX229" authorId="0" shapeId="0" xr:uid="{FD2C9D90-77E6-D149-8BC8-60EB3C76BCF0}">
      <text>
        <r>
          <rPr>
            <sz val="11"/>
            <color theme="1"/>
            <rFont val="Calibri"/>
            <family val="2"/>
            <scheme val="minor"/>
          </rPr>
          <t>======
ID#AAABYF2FPVM
Alejandra Nataly Casallas Martinez    (2024-11-08 11:41:51)
terminacion anticipada</t>
        </r>
      </text>
    </comment>
    <comment ref="AX235" authorId="0" shapeId="0" xr:uid="{892CFB52-C2EC-BA44-87E4-B961D435BF51}">
      <text>
        <r>
          <rPr>
            <sz val="11"/>
            <color theme="1"/>
            <rFont val="Calibri"/>
            <family val="2"/>
            <scheme val="minor"/>
          </rPr>
          <t>======
ID#AAABaHqN1X0
Alejandra Nataly Casallas Martinez    (2024-12-18 13:47:29)
3-2024-11681</t>
        </r>
      </text>
    </comment>
  </commentList>
</comments>
</file>

<file path=xl/sharedStrings.xml><?xml version="1.0" encoding="utf-8"?>
<sst xmlns="http://schemas.openxmlformats.org/spreadsheetml/2006/main" count="9730" uniqueCount="1986">
  <si>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</si>
  <si>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</si>
  <si>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</si>
  <si>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</si>
  <si>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</si>
  <si>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</si>
  <si>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</si>
  <si>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</si>
  <si>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</si>
  <si>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</si>
  <si>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</si>
  <si>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</si>
  <si>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</si>
  <si>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</si>
  <si>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</si>
  <si>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</si>
  <si>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</si>
  <si>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</si>
  <si>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</si>
  <si>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</si>
  <si>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</si>
  <si>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</si>
  <si>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</si>
  <si>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</si>
  <si>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</si>
  <si>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</si>
  <si>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</si>
  <si>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</si>
  <si>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</si>
  <si>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</si>
  <si>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</si>
  <si>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</si>
  <si>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</si>
  <si>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</si>
  <si>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</si>
  <si>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</si>
  <si>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</si>
  <si>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</si>
  <si>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</si>
  <si>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</si>
  <si>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</si>
  <si>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</si>
  <si>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</si>
  <si>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</si>
  <si>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</si>
  <si>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</si>
  <si>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</si>
  <si>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</si>
  <si>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</si>
  <si>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</si>
  <si>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</si>
  <si>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</si>
  <si>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</si>
  <si>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</si>
  <si>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</si>
  <si>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</si>
  <si>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O21202020080383111</t>
  </si>
  <si>
    <t>2 2. Funcionamiento</t>
  </si>
  <si>
    <t>COLOMBIA</t>
  </si>
  <si>
    <t>BOGOTÁ</t>
  </si>
  <si>
    <t>ECONOMISTA</t>
  </si>
  <si>
    <t>DIRECCIÓN DE GESTIÓN CORPORATIVA</t>
  </si>
  <si>
    <t>2 2. Meses</t>
  </si>
  <si>
    <t>O21202020080282199</t>
  </si>
  <si>
    <t>Otros servicios jurídicos n.c.p.</t>
  </si>
  <si>
    <t>ABOGADA</t>
  </si>
  <si>
    <t xml:space="preserve">33 33-Servicios Apoyo a la Gestion de la Entidad (servicios administrativos) </t>
  </si>
  <si>
    <t>O21202020080383990</t>
  </si>
  <si>
    <t>Otros servicios profesionales, técnicos y empresariales n.c.p.</t>
  </si>
  <si>
    <t>O23011605560000007621</t>
  </si>
  <si>
    <t>Fortalecimiento de la Gestión Jurídica Pública del Distrito Capital Bogotá</t>
  </si>
  <si>
    <t>O232020200991199 Otros servicios administrativos del gobierno n.c.p.</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</si>
  <si>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</si>
  <si>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</si>
  <si>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</si>
  <si>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</si>
  <si>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</si>
  <si>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</si>
  <si>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</si>
  <si>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</si>
  <si>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</si>
  <si>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</si>
  <si>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O21202020080383113</t>
  </si>
  <si>
    <t>CAMILO ANDRÉS PEÑA CARBONELL</t>
  </si>
  <si>
    <t>O23011605540000007632</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</si>
  <si>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</si>
  <si>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</si>
  <si>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</si>
  <si>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</si>
  <si>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</si>
  <si>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</si>
  <si>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</si>
  <si>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</si>
  <si>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</si>
  <si>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</si>
  <si>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</si>
  <si>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</si>
  <si>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</si>
  <si>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</si>
  <si>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</si>
  <si>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</si>
  <si>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</si>
  <si>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</si>
  <si>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A</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</si>
  <si>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</si>
  <si>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</si>
  <si>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</si>
  <si>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</si>
  <si>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</si>
  <si>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</si>
  <si>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</si>
  <si>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</si>
  <si>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</si>
  <si>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</si>
  <si>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</si>
  <si>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</si>
  <si>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</si>
  <si>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</si>
  <si>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</si>
  <si>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</si>
  <si>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</si>
  <si>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</si>
  <si>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</si>
  <si>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</si>
  <si>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</si>
  <si>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</si>
  <si>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</si>
  <si>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</si>
  <si>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</si>
  <si>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</si>
  <si>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</si>
  <si>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</si>
  <si>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</si>
  <si>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</si>
  <si>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</si>
  <si>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O21202020080484222</t>
  </si>
  <si>
    <t>O21202020070373290</t>
  </si>
  <si>
    <t>O2120201003033331101</t>
  </si>
  <si>
    <t>Gasolina motor corriente</t>
  </si>
  <si>
    <t>Adquirir el suministro de combustible para los vehículos de la Secretaría Jurídica Distrital.</t>
  </si>
  <si>
    <t>911 911-Contrato Interadministrativo</t>
  </si>
  <si>
    <t>O21202020060868021</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</si>
  <si>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</si>
  <si>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</si>
  <si>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</si>
  <si>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</si>
  <si>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</si>
  <si>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</si>
  <si>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</si>
  <si>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</si>
  <si>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</si>
  <si>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</si>
  <si>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</si>
  <si>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</si>
  <si>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</si>
  <si>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</si>
  <si>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</si>
  <si>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</si>
  <si>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</si>
  <si>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</si>
  <si>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</si>
  <si>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</si>
  <si>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</si>
  <si>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</si>
  <si>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</si>
  <si>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</si>
  <si>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</si>
  <si>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</si>
  <si>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</si>
  <si>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</si>
  <si>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</si>
  <si>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</si>
  <si>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</si>
  <si>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</si>
  <si>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</si>
  <si>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</si>
  <si>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</si>
  <si>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</si>
  <si>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</si>
  <si>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</si>
  <si>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</si>
  <si>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</si>
  <si>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</si>
  <si>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</si>
  <si>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</si>
  <si>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</si>
  <si>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</si>
  <si>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</si>
  <si>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</si>
  <si>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</si>
  <si>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</si>
  <si>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</si>
  <si>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</si>
  <si>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</si>
  <si>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</si>
  <si>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</si>
  <si>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</si>
  <si>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</si>
  <si>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</si>
  <si>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</si>
  <si>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</si>
  <si>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</si>
  <si>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</si>
  <si>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</si>
  <si>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</si>
  <si>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</si>
  <si>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</si>
  <si>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</si>
  <si>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</si>
  <si>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</si>
  <si>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</si>
  <si>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</si>
  <si>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</si>
  <si>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</si>
  <si>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</si>
  <si>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</si>
  <si>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</si>
  <si>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</si>
  <si>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</si>
  <si>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</si>
  <si>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</si>
  <si>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</si>
  <si>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</si>
  <si>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</si>
  <si>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</si>
  <si>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</si>
  <si>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</si>
  <si>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</si>
  <si>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</si>
  <si>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</si>
  <si>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</si>
  <si>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</si>
  <si>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</si>
  <si>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</si>
  <si>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</si>
  <si>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</si>
  <si>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</si>
  <si>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</si>
  <si>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</si>
  <si>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</si>
  <si>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</si>
  <si>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</si>
  <si>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</si>
  <si>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</si>
  <si>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</si>
  <si>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</si>
  <si>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</si>
  <si>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</si>
  <si>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</si>
  <si>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</si>
  <si>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</si>
  <si>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</si>
  <si>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</si>
  <si>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</si>
  <si>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</si>
  <si>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</si>
  <si>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</si>
  <si>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</si>
  <si>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</si>
  <si>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</si>
  <si>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</si>
  <si>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</si>
  <si>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</si>
  <si>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</si>
  <si>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</si>
  <si>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</si>
  <si>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</si>
  <si>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</si>
  <si>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</si>
  <si>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</si>
  <si>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</si>
  <si>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</si>
  <si>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</si>
  <si>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</si>
  <si>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</si>
  <si>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</si>
  <si>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</si>
  <si>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</si>
  <si>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</si>
  <si>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</si>
  <si>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</si>
  <si>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</si>
  <si>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</si>
  <si>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</si>
  <si>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</si>
  <si>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</si>
  <si>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</si>
  <si>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</si>
  <si>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</si>
  <si>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</si>
  <si>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</si>
  <si>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</si>
  <si>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</si>
  <si>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</si>
  <si>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</si>
  <si>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</si>
  <si>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</si>
  <si>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</si>
  <si>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</si>
  <si>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</si>
  <si>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</si>
  <si>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</si>
  <si>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</si>
  <si>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</si>
  <si>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</si>
  <si>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</si>
  <si>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</si>
  <si>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</si>
  <si>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</si>
  <si>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</si>
  <si>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</si>
  <si>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</si>
  <si>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</si>
  <si>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</si>
  <si>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</si>
  <si>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</si>
  <si>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</si>
  <si>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</si>
  <si>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</si>
  <si>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</si>
  <si>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</si>
  <si>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</si>
  <si>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</si>
  <si>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</si>
  <si>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</si>
  <si>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</si>
  <si>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</si>
  <si>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</si>
  <si>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</si>
  <si>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</si>
  <si>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</si>
  <si>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</si>
  <si>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</si>
  <si>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</si>
  <si>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</si>
  <si>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</si>
  <si>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</si>
  <si>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</si>
  <si>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</si>
  <si>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</si>
  <si>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</si>
  <si>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</si>
  <si>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</si>
  <si>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</si>
  <si>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</si>
  <si>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</si>
  <si>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</si>
  <si>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</si>
  <si>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</si>
  <si>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</si>
  <si>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</si>
  <si>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</si>
  <si>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</si>
  <si>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</si>
  <si>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</si>
  <si>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</si>
  <si>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</si>
  <si>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</si>
  <si>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</si>
  <si>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CO1.PCCNTR.6181146</t>
  </si>
  <si>
    <t>3 Concurso de méritos</t>
  </si>
  <si>
    <t xml:space="preserve"> CO1.PCCNTR.6080872</t>
  </si>
  <si>
    <t xml:space="preserve"> CO1.PCCNTR.6126951</t>
  </si>
  <si>
    <t>CO1.PCCNTR.6136227</t>
  </si>
  <si>
    <t>CO1.PCCNTR.6161016</t>
  </si>
  <si>
    <t>CO1.PCCNTR.6163267</t>
  </si>
  <si>
    <t>CO1.PCCNTR.6177374</t>
  </si>
  <si>
    <t>CO1.PCCNTR.6186199</t>
  </si>
  <si>
    <t>CO1.PCCNTR.6200685</t>
  </si>
  <si>
    <t>CO1.PCCNTR.6198109</t>
  </si>
  <si>
    <t>CO1.PCCNTR.6198951</t>
  </si>
  <si>
    <t>CO1.PCCNTR.6205828</t>
  </si>
  <si>
    <t>CO1.PCCNTR.6214141</t>
  </si>
  <si>
    <t>CO1.PCCNTR.6212621</t>
  </si>
  <si>
    <t>CO1.PCCNTR.6261008</t>
  </si>
  <si>
    <t>4 Mínima cuantía</t>
  </si>
  <si>
    <t>CO1.PCCNTR.6267045</t>
  </si>
  <si>
    <t>CO1.PCCNTR.6270810</t>
  </si>
  <si>
    <t>CO1.PCCNTR.6286148</t>
  </si>
  <si>
    <t>CO1.PCCNTR.6288659</t>
  </si>
  <si>
    <t>CO1.PCCNTR.6304325</t>
  </si>
  <si>
    <t>CO1.PCCNTR.6315479</t>
  </si>
  <si>
    <t>CO1.PCCNTR.6322990</t>
  </si>
  <si>
    <t>CO1.PCCNTR.6351436</t>
  </si>
  <si>
    <t>CO1.PCCNTR.6354820</t>
  </si>
  <si>
    <t>CO1.PCCNTR.6356512</t>
  </si>
  <si>
    <t>CO1.PCCNTR.6376004</t>
  </si>
  <si>
    <t>CO1.PCCNTR.6376758</t>
  </si>
  <si>
    <t>CO1.PCCNTR.6378647</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</si>
  <si>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</si>
  <si>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</si>
  <si>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</si>
  <si>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</si>
  <si>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</si>
  <si>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</si>
  <si>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</si>
  <si>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</si>
  <si>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</si>
  <si>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</si>
  <si>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</si>
  <si>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</si>
  <si>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</si>
  <si>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</si>
  <si>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CO1.PCCNTR.6525334</t>
  </si>
  <si>
    <t>CO1.PCCNTR.6540804</t>
  </si>
  <si>
    <t>CO1.PCCNTR.6540215</t>
  </si>
  <si>
    <t>CO1.PCCNTR.6563333</t>
  </si>
  <si>
    <t>CO1.PCCNTR.6563328</t>
  </si>
  <si>
    <t xml:space="preserve"> CO1.PCCNTR.6566619</t>
  </si>
  <si>
    <t>CO1.PCCNTR.6566434</t>
  </si>
  <si>
    <t xml:space="preserve"> CO1.PCCNTR.6567184</t>
  </si>
  <si>
    <t>CO1.PCCNTR.6568013</t>
  </si>
  <si>
    <t>CO1.PCCNTR.6568809</t>
  </si>
  <si>
    <t>CO1.PCCNTR.6571810</t>
  </si>
  <si>
    <t>CO1.PCCNTR.6571820</t>
  </si>
  <si>
    <t>CO1.PCCNTR.6571832</t>
  </si>
  <si>
    <t>CO1.PCCNTR.6570326</t>
  </si>
  <si>
    <t>CO1.PCCNTR.6571074</t>
  </si>
  <si>
    <t>CO1.PCCNTR.6571671</t>
  </si>
  <si>
    <t>CO1.PCCNTR.6573736</t>
  </si>
  <si>
    <t>CO1.PCCNTR.6577713</t>
  </si>
  <si>
    <t>CO1.PCCNTR.6577855</t>
  </si>
  <si>
    <t>CO1.PCCNTR.6581088</t>
  </si>
  <si>
    <t>CO1.PCCNTR.6581805</t>
  </si>
  <si>
    <t>CO1.PCCNTR.6581948</t>
  </si>
  <si>
    <t>CO1.PCCNTR.6582274</t>
  </si>
  <si>
    <t>Fortalecimiento de la Gestión
Jurídica Pública del Distrito Capital
Bogotá</t>
  </si>
  <si>
    <t>Fortalecimiento de la capacidad
tecnológica de la Secretaría Jurídica
Distrital Bogotá</t>
  </si>
  <si>
    <t xml:space="preserve">O21202020070272112
</t>
  </si>
  <si>
    <t>Servicios de alquiler o
arrendamiento con o sin opción de
compra, relativos a bienes
inmuebles no residenciales
(diferentes a vivienda), propios o
arrendados</t>
  </si>
  <si>
    <t>Otros servicios profesionales,
técnicos y empresariales n.c.p.</t>
  </si>
  <si>
    <t>Servicios de consultoría en gestión
estratégica</t>
  </si>
  <si>
    <t>Servicios de acceso a Internet de
banda ancha</t>
  </si>
  <si>
    <t>Otros servicios jurídicos n.c.p</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</si>
  <si>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</si>
  <si>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</si>
  <si>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</si>
  <si>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</si>
  <si>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</si>
  <si>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Servicios locales de mensajería
nacional</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</si>
  <si>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</si>
  <si>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</si>
  <si>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</si>
  <si>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Otros servicios profesionales, 
técnicos y empresariales n.c.p.</t>
  </si>
  <si>
    <t>Servicios de arrendamiento o
alquiler de otros productos n.c.p.</t>
  </si>
  <si>
    <t>Servicios de consultoría en gestión 
estratégica</t>
  </si>
  <si>
    <t>Servicios de consultoría en 
administración del recurso humano</t>
  </si>
  <si>
    <t>O21202020080383112</t>
  </si>
  <si>
    <t>Servicios de consultoría en gestión 
financiera</t>
  </si>
  <si>
    <t>Servicios de consultoría en gestión
financiera</t>
  </si>
  <si>
    <t>Otros servicios profesionales,
técnicos y empresariales n.c.p</t>
  </si>
  <si>
    <t>O230117459920240181040
19</t>
  </si>
  <si>
    <t>Fortalecimiento estratégico
instituciona - Documentos de
planeación</t>
  </si>
  <si>
    <t>O230117459920240149110
05</t>
  </si>
  <si>
    <t>Modernización integral de la
Infraestruc - Documento para la
planeación estratégica en TI</t>
  </si>
  <si>
    <t>O230117120520240287090
05</t>
  </si>
  <si>
    <t>Fortalecimiento institucional para
optim - Documentos de lineamientos
técnicos</t>
  </si>
  <si>
    <t>O230117120520240278030
05</t>
  </si>
  <si>
    <t>Fortalecimiento de la capacidad
instituc - Documentos de
lineamientos técnicos</t>
  </si>
  <si>
    <t>O230117459920240181040 19</t>
  </si>
  <si>
    <t>Fortalecimiento estratégico instituciona - Documentos de planeación</t>
  </si>
  <si>
    <t>Fortalecimiento de la capacidad 
instituc - Documentos de 
lineamientos técnicos</t>
  </si>
  <si>
    <t>Fortalecimiento institucional para 
optim - Documentos de lineamientos 
técnicos</t>
  </si>
  <si>
    <t>O23011712052024027405004
05</t>
  </si>
  <si>
    <t>FORTALECIMIENTO DEL MODELO DE GESTION JU-DOCUMENTOS DE INVESTIGACION</t>
  </si>
  <si>
    <t>O230117120520240274050
04</t>
  </si>
  <si>
    <t>Fortalecimiento del modelo de 
gestión ju - Documentos de 
investigación</t>
  </si>
  <si>
    <t>O232020200991199 Otros servicios
administrativos del gobierno n.c.p</t>
  </si>
  <si>
    <t>O232020200991199 Otros servicios
administrativos del gobierno n.c.p.</t>
  </si>
  <si>
    <t>O232020200883143 Software
originales</t>
  </si>
  <si>
    <t>O232020200991199 Otros servicios 
administrativos del gobierno n.c.p.</t>
  </si>
  <si>
    <t>N/A</t>
  </si>
  <si>
    <t>O232020200991199 Otros servicios 
administrativos del gobierno n.c.p</t>
  </si>
  <si>
    <t>O232020200991199 Otros servicios
administrativos del gobierno n.c.p.
1</t>
  </si>
  <si>
    <t xml:space="preserve">16.037.396
</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</si>
  <si>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</si>
  <si>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</si>
  <si>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</si>
  <si>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</si>
  <si>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</si>
  <si>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</si>
  <si>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</si>
  <si>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</si>
  <si>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</si>
  <si>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</si>
  <si>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</si>
  <si>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</si>
  <si>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</si>
  <si>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</si>
  <si>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</si>
  <si>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</si>
  <si>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</si>
  <si>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</si>
  <si>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</si>
  <si>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</si>
  <si>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</si>
  <si>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</si>
  <si>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</si>
  <si>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</si>
  <si>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</si>
  <si>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</si>
  <si>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</si>
  <si>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</si>
  <si>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</si>
  <si>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</si>
  <si>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</si>
  <si>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</si>
  <si>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</si>
  <si>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</si>
  <si>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</si>
  <si>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</si>
  <si>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</si>
  <si>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</si>
  <si>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</si>
  <si>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</si>
  <si>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</si>
  <si>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</si>
  <si>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</si>
  <si>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</si>
  <si>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</si>
  <si>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</si>
  <si>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</si>
  <si>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</si>
  <si>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</si>
  <si>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</si>
  <si>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</si>
  <si>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</si>
  <si>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</si>
  <si>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</si>
  <si>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</si>
  <si>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</si>
  <si>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</si>
  <si>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</si>
  <si>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</si>
  <si>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</si>
  <si>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</si>
  <si>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</si>
  <si>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</si>
  <si>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</si>
  <si>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</si>
  <si>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</si>
  <si>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</si>
  <si>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</si>
  <si>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</si>
  <si>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</si>
  <si>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</si>
  <si>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</si>
  <si>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</si>
  <si>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</si>
  <si>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</si>
  <si>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</si>
  <si>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</si>
  <si>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</si>
  <si>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</si>
  <si>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</si>
  <si>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</si>
  <si>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</si>
  <si>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</si>
  <si>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</si>
  <si>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</si>
  <si>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</si>
  <si>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</si>
  <si>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</si>
  <si>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</si>
  <si>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</si>
  <si>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</si>
  <si>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</si>
  <si>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</si>
  <si>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</si>
  <si>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</si>
  <si>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</si>
  <si>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</si>
  <si>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</si>
  <si>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</si>
  <si>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</si>
  <si>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</si>
  <si>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</si>
  <si>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</si>
  <si>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</si>
  <si>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</si>
  <si>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</si>
  <si>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</si>
  <si>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</si>
  <si>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</si>
  <si>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</si>
  <si>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</si>
  <si>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</si>
  <si>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</si>
  <si>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</si>
  <si>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</si>
  <si>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</si>
  <si>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</si>
  <si>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</si>
  <si>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</si>
  <si>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</si>
  <si>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</si>
  <si>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</si>
  <si>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</si>
  <si>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</si>
  <si>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</si>
  <si>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</si>
  <si>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</si>
  <si>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</si>
  <si>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</si>
  <si>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</si>
  <si>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</si>
  <si>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</si>
  <si>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</si>
  <si>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</si>
  <si>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</si>
  <si>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</si>
  <si>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</si>
  <si>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</si>
  <si>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</si>
  <si>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</si>
  <si>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</si>
  <si>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</si>
  <si>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</si>
  <si>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</si>
  <si>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</si>
  <si>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</si>
  <si>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</si>
  <si>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</si>
  <si>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</si>
  <si>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</si>
  <si>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</si>
  <si>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</si>
  <si>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</si>
  <si>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</si>
  <si>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</si>
  <si>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</si>
  <si>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</si>
  <si>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</si>
  <si>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</si>
  <si>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</si>
  <si>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</si>
  <si>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</si>
  <si>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</si>
  <si>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</si>
  <si>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</si>
  <si>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</si>
  <si>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</si>
  <si>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</si>
  <si>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</si>
  <si>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</si>
  <si>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</si>
  <si>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</si>
  <si>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</si>
  <si>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</si>
  <si>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</si>
  <si>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</si>
  <si>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</si>
  <si>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</si>
  <si>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</si>
  <si>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</si>
  <si>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</si>
  <si>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</si>
  <si>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</si>
  <si>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</si>
  <si>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</si>
  <si>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</si>
  <si>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</si>
  <si>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</si>
  <si>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</si>
  <si>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</si>
  <si>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</si>
  <si>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</si>
  <si>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</si>
  <si>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</si>
  <si>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</si>
  <si>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</si>
  <si>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</si>
  <si>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</si>
  <si>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</si>
  <si>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</si>
  <si>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</si>
  <si>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</si>
  <si>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</si>
  <si>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</si>
  <si>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</si>
  <si>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</si>
  <si>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</si>
  <si>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</si>
  <si>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</si>
  <si>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</si>
  <si>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</si>
  <si>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</si>
  <si>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</si>
  <si>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</si>
  <si>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</si>
  <si>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</si>
  <si>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</si>
  <si>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</si>
  <si>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</si>
  <si>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</si>
  <si>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</si>
  <si>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</si>
  <si>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</si>
  <si>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</si>
  <si>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</si>
  <si>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</si>
  <si>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</si>
  <si>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</si>
  <si>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</si>
  <si>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</si>
  <si>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</si>
  <si>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</si>
  <si>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</si>
  <si>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</si>
  <si>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</si>
  <si>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</si>
  <si>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</si>
  <si>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</si>
  <si>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</si>
  <si>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</si>
  <si>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</si>
  <si>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</si>
  <si>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</si>
  <si>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</si>
  <si>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</si>
  <si>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</si>
  <si>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</si>
  <si>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</si>
  <si>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</si>
  <si>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</si>
  <si>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</si>
  <si>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</si>
  <si>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</si>
  <si>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</si>
  <si>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</si>
  <si>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</si>
  <si>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</si>
  <si>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</si>
  <si>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</si>
  <si>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</si>
  <si>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</si>
  <si>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</si>
  <si>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</si>
  <si>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</si>
  <si>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</si>
  <si>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</si>
  <si>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</si>
  <si>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</si>
  <si>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</si>
  <si>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</si>
  <si>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</si>
  <si>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</si>
  <si>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</si>
  <si>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</si>
  <si>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</si>
  <si>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</si>
  <si>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</si>
  <si>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</si>
  <si>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</si>
  <si>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</si>
  <si>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</si>
  <si>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</si>
  <si>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</si>
  <si>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</si>
  <si>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</si>
  <si>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</si>
  <si>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</si>
  <si>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</si>
  <si>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</si>
  <si>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</si>
  <si>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</si>
  <si>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</si>
  <si>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</si>
  <si>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</si>
  <si>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</si>
  <si>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</si>
  <si>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</si>
  <si>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</si>
  <si>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</si>
  <si>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</si>
  <si>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</si>
  <si>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</si>
  <si>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</si>
  <si>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</si>
  <si>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</si>
  <si>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</si>
  <si>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</si>
  <si>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</si>
  <si>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</si>
  <si>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</si>
  <si>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</si>
  <si>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</si>
  <si>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</si>
  <si>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</si>
  <si>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</si>
  <si>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</si>
  <si>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</si>
  <si>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</si>
  <si>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</si>
  <si>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</si>
  <si>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</si>
  <si>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</si>
  <si>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</si>
  <si>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</si>
  <si>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</si>
  <si>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</si>
  <si>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</si>
  <si>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</si>
  <si>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</si>
  <si>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</si>
  <si>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</si>
  <si>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</si>
  <si>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</si>
  <si>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</si>
  <si>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</si>
  <si>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</si>
  <si>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</si>
  <si>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</si>
  <si>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</si>
  <si>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</si>
  <si>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</si>
  <si>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</si>
  <si>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</si>
  <si>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</si>
  <si>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</si>
  <si>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</si>
  <si>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</si>
  <si>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</si>
  <si>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</si>
  <si>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</si>
  <si>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</si>
  <si>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</si>
  <si>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</si>
  <si>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</si>
  <si>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</si>
  <si>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</si>
  <si>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</si>
  <si>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</si>
  <si>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</si>
  <si>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</si>
  <si>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</si>
  <si>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</si>
  <si>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</si>
  <si>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</si>
  <si>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</si>
  <si>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</si>
  <si>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</si>
  <si>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</si>
  <si>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</si>
  <si>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</si>
  <si>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</si>
  <si>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</si>
  <si>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</si>
  <si>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</si>
  <si>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</si>
  <si>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</si>
  <si>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</si>
  <si>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</si>
  <si>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</si>
  <si>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</si>
  <si>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</si>
  <si>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</si>
  <si>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</si>
  <si>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</si>
  <si>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</si>
  <si>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</si>
  <si>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</si>
  <si>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</si>
  <si>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</si>
  <si>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</si>
  <si>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</si>
  <si>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</si>
  <si>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</si>
  <si>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</si>
  <si>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</si>
  <si>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</si>
  <si>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</si>
  <si>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</si>
  <si>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</si>
  <si>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</si>
  <si>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</si>
  <si>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</si>
  <si>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</si>
  <si>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</si>
  <si>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</si>
  <si>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</si>
  <si>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</si>
  <si>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</si>
  <si>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</si>
  <si>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</si>
  <si>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</si>
  <si>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</si>
  <si>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</si>
  <si>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</si>
  <si>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</si>
  <si>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</si>
  <si>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</si>
  <si>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</si>
  <si>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</si>
  <si>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</si>
  <si>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</si>
  <si>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</si>
  <si>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</si>
  <si>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</si>
  <si>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</si>
  <si>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</si>
  <si>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</si>
  <si>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</si>
  <si>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</si>
  <si>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</si>
  <si>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</si>
  <si>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</si>
  <si>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</si>
  <si>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</si>
  <si>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</si>
  <si>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</si>
  <si>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</si>
  <si>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</si>
  <si>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</si>
  <si>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</si>
  <si>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</si>
  <si>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</si>
  <si>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</si>
  <si>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</si>
  <si>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</si>
  <si>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</si>
  <si>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</si>
  <si>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</si>
  <si>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</si>
  <si>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</si>
  <si>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</si>
  <si>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</si>
  <si>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</si>
  <si>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</si>
  <si>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</si>
  <si>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</si>
  <si>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</si>
  <si>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CO1.PCCNTR.6570768</t>
  </si>
  <si>
    <t>CO1.PCCNTR.6571090</t>
  </si>
  <si>
    <t>CO1.PCCNTR.6577635</t>
  </si>
  <si>
    <t>CO1.PCCNTR.6577867</t>
  </si>
  <si>
    <t>CO1.PCCNTR.6577832</t>
  </si>
  <si>
    <t>CO1.PCCNTR.6577596</t>
  </si>
  <si>
    <t>CO1.PCCNTR.6581399</t>
  </si>
  <si>
    <t>CO1.PCCNTR.6581767</t>
  </si>
  <si>
    <t>CO1.PCCNTR.6586533</t>
  </si>
  <si>
    <t>CO1.PCCNTR.6586964</t>
  </si>
  <si>
    <t>CO1.PCCNTR.6586853</t>
  </si>
  <si>
    <t>CO1.PCCNTR.6586099</t>
  </si>
  <si>
    <t>CO1.PCCNTR.6592867</t>
  </si>
  <si>
    <t xml:space="preserve">72 72-Contrato de Seguros </t>
  </si>
  <si>
    <t>CO1.PCCNTR.6596371</t>
  </si>
  <si>
    <t>1 Licitación pública</t>
  </si>
  <si>
    <t>CO1.PCCNTR.6598076</t>
  </si>
  <si>
    <t>CO1.PCCNTR.6601612</t>
  </si>
  <si>
    <t>CO1.PCCNTR.6600424</t>
  </si>
  <si>
    <t>CO1.PCCNTR.6600248</t>
  </si>
  <si>
    <t>CO1.PCCNTR.6601394</t>
  </si>
  <si>
    <t>CO1.PCCNTR.6606689</t>
  </si>
  <si>
    <t xml:space="preserve"> CO1.PCCNTR.6607314</t>
  </si>
  <si>
    <t>CO1.PCCNTR.6617705</t>
  </si>
  <si>
    <t>CO1.PCCNTR.6623794</t>
  </si>
  <si>
    <t>CO1.PCCNTR.6623505</t>
  </si>
  <si>
    <t>CO1.PCCNTR.6621529</t>
  </si>
  <si>
    <t>CO1.PCCNTR.6634328</t>
  </si>
  <si>
    <t>30 30-Servicios de Mantenimiento y/o Reparación</t>
  </si>
  <si>
    <t>CO1.PCCNTR.6625143</t>
  </si>
  <si>
    <t>CO1.PCCNTR.6624740</t>
  </si>
  <si>
    <t>CO1.PCCNTR.6629798</t>
  </si>
  <si>
    <t>CO1.PCCNTR.6634466</t>
  </si>
  <si>
    <t>CO1.PCCNTR.6638612</t>
  </si>
  <si>
    <t>CO1.PCCNTR.6640515</t>
  </si>
  <si>
    <t>CO1.PCCNTR.6641062</t>
  </si>
  <si>
    <t>CO1.PCCNTR.6645268</t>
  </si>
  <si>
    <t>CO1.PCCNTR.6645600</t>
  </si>
  <si>
    <t>CO1.PCCNTR.6654653</t>
  </si>
  <si>
    <t>CO1.PCCNTR.6654920</t>
  </si>
  <si>
    <t>CO1.PCCNTR.6661206</t>
  </si>
  <si>
    <t>CO1.PCCNTR.6660338</t>
  </si>
  <si>
    <t>CO1.PCCNTR.6661311</t>
  </si>
  <si>
    <t xml:space="preserve">	CO1.PCCNTR.6661386</t>
  </si>
  <si>
    <t>CO1.PCCNTR.6661836</t>
  </si>
  <si>
    <t xml:space="preserve"> CO1.PCCNTR.6665375</t>
  </si>
  <si>
    <t>CO1.PCCNTR.6666575</t>
  </si>
  <si>
    <t xml:space="preserve"> CO1.PCCNTR.6666505</t>
  </si>
  <si>
    <t>CO1.PCCNTR.6667686</t>
  </si>
  <si>
    <t>CO1.PCCNTR.6681315</t>
  </si>
  <si>
    <t>CO1.PCCNTR.6687310</t>
  </si>
  <si>
    <t>CO1.PCCNTR.6677025</t>
  </si>
  <si>
    <t>CO1.PCCNTR.6681377</t>
  </si>
  <si>
    <t>CO1.PCCNTR.6683961</t>
  </si>
  <si>
    <t>CO1.PCCNTR.6684813</t>
  </si>
  <si>
    <t>CO1.PCCNTR.6687352</t>
  </si>
  <si>
    <t>CO1.PCCNTR.6692630</t>
  </si>
  <si>
    <t>O230117120520240287090 05</t>
  </si>
  <si>
    <t>O230117120520240278030 05</t>
  </si>
  <si>
    <t>O212020200701030471347
O212020200701030571351
O212020200701030571354
O212020200701030571355</t>
  </si>
  <si>
    <t>O230117459920240277100
19</t>
  </si>
  <si>
    <t>O2120201003063611101
O2120202008078714199</t>
  </si>
  <si>
    <t>O21202020080383611</t>
  </si>
  <si>
    <t>Fortalecimiento de la capacidad instituc - Documentos de lineamientos técnicos</t>
  </si>
  <si>
    <t>O232020200991199 Otros servicios administrativos del gobierno n.c.p</t>
  </si>
  <si>
    <t>Modernización integral de la 
Infraestruc - Documento para la 
planeación estratégica en TI</t>
  </si>
  <si>
    <t>Servicios de consultoría en
administración del recurso humano</t>
  </si>
  <si>
    <t>Servicio de seguro obligatorio de
accidentes de tránsito (SOAT)
Servicios de seguros de vehículos
automotores
Servicios de seguros contra
incendio, terremoto o sustracción
Servicios de seguros generales de
responsabilidad civil</t>
  </si>
  <si>
    <t>Fortalecimiento del modelo de
gestión ju - Documentos de
investigación</t>
  </si>
  <si>
    <t>Fortalecimiento de la participación
ciud - Documentos de planeación</t>
  </si>
  <si>
    <t>Modernización integral de la 
Infraestruc - Documento para la 
planeación estratégica en T</t>
  </si>
  <si>
    <t>Fortalecimiento estratégico 
instituciona - Documentos de 
planeación</t>
  </si>
  <si>
    <t>Llantas de caucho para automóviles
Servicio de mantenimiento y 
reparación de vehículos 
automotores n.c.p.</t>
  </si>
  <si>
    <t>Servicios integrales de publicidad</t>
  </si>
  <si>
    <t>3.096.900
7.627.425
60.144.209
293.774.159</t>
  </si>
  <si>
    <t>2.943.000
26.805.000
29.748.000</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</si>
  <si>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</si>
  <si>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</si>
  <si>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</si>
  <si>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</si>
  <si>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</si>
  <si>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</si>
  <si>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</si>
  <si>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</si>
  <si>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</si>
  <si>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</si>
  <si>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</si>
  <si>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</si>
  <si>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</si>
  <si>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</si>
  <si>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</si>
  <si>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</si>
  <si>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</si>
  <si>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</si>
  <si>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</si>
  <si>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</si>
  <si>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</si>
  <si>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</si>
  <si>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</si>
  <si>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</si>
  <si>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</si>
  <si>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</si>
  <si>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</si>
  <si>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</si>
  <si>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</si>
  <si>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</si>
  <si>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</si>
  <si>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</si>
  <si>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</si>
  <si>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</si>
  <si>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</si>
  <si>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</si>
  <si>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</si>
  <si>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</si>
  <si>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</si>
  <si>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</si>
  <si>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</si>
  <si>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</si>
  <si>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</si>
  <si>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</si>
  <si>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</si>
  <si>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</si>
  <si>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</si>
  <si>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</si>
  <si>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</si>
  <si>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</si>
  <si>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</si>
  <si>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</si>
  <si>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</si>
  <si>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</si>
  <si>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</si>
  <si>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</si>
  <si>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</si>
  <si>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</si>
  <si>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</si>
  <si>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</si>
  <si>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</si>
  <si>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</si>
  <si>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</si>
  <si>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</si>
  <si>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</si>
  <si>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</si>
  <si>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</si>
  <si>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</si>
  <si>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</si>
  <si>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</si>
  <si>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</si>
  <si>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</si>
  <si>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</si>
  <si>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</si>
  <si>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</si>
  <si>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</si>
  <si>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</si>
  <si>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</si>
  <si>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</si>
  <si>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</si>
  <si>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</si>
  <si>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</si>
  <si>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</si>
  <si>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</si>
  <si>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</si>
  <si>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</si>
  <si>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</si>
  <si>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</si>
  <si>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</si>
  <si>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si</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</si>
  <si>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</si>
  <si>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</si>
  <si>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</si>
  <si>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</si>
  <si>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</si>
  <si>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</si>
  <si>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</si>
  <si>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</si>
  <si>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</si>
  <si>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</si>
  <si>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</si>
  <si>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</si>
  <si>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</si>
  <si>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</si>
  <si>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</si>
  <si>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</si>
  <si>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</si>
  <si>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</si>
  <si>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</si>
  <si>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</si>
  <si>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</si>
  <si>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</si>
  <si>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</si>
  <si>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</si>
  <si>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</si>
  <si>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</si>
  <si>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</si>
  <si>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</si>
  <si>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</si>
  <si>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</si>
  <si>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</si>
  <si>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</si>
  <si>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</si>
  <si>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</si>
  <si>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</si>
  <si>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</si>
  <si>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</si>
  <si>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</si>
  <si>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</si>
  <si>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</si>
  <si>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</si>
  <si>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</si>
  <si>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</si>
  <si>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</si>
  <si>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</si>
  <si>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</si>
  <si>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1-88-2024</t>
  </si>
  <si>
    <t>ANDRES MAURICIO ORTIZ AMAYA</t>
  </si>
  <si>
    <t xml:space="preserve">ADDILY JOHANNA CALA CASTRO </t>
  </si>
  <si>
    <t>ANGELICA MARIA ACUÑA PORRAS</t>
  </si>
  <si>
    <t>KAREN LIZETH RAMIREZ LEITON</t>
  </si>
  <si>
    <t>https://community.secop.gov.co/Public/Tendering/ContractNoticePhases/View?PPI=CO1.PPI.29542756&amp;isFromPublicArea=True&amp;isModal=False</t>
  </si>
  <si>
    <t xml:space="preserve">
https://community.secop.gov.co/Public/Tendering/ContractNoticePhases/View?PPI=CO1.PPI.29548714&amp;isFromPublicArea=True&amp;isModal=False</t>
  </si>
  <si>
    <t>https://community.secop.gov.co/Public/Tendering/ContractNoticePhases/View?PPI=CO1.PPI.29547913&amp;isFromPublicArea=True&amp;isModal=False</t>
  </si>
  <si>
    <t xml:space="preserve">https://community.secop.gov.co/Public/Tendering/ContractNoticePhases/View?PPI=CO1.PPI.29566635&amp;isFromPublicArea=True&amp;isModal=False
</t>
  </si>
  <si>
    <t>https://community.secop.gov.co/Public/Tendering/ContractNoticePhases/View?PPI=CO1.PPI.29577419&amp;isFromPublicArea=True&amp;isModal=False</t>
  </si>
  <si>
    <t>https://community.secop.gov.co/Public/Tendering/ContractNoticePhases/View?PPI=CO1.PPI.29577858&amp;isFromPublicArea=True&amp;isModal=False</t>
  </si>
  <si>
    <t>https://community.secop.gov.co/Public/Tendering/ContractNoticePhases/View?PPI=CO1.PPI.29578458&amp;isFromPublicArea=True&amp;isModal=False</t>
  </si>
  <si>
    <t>https://community.secop.gov.co/Public/Tendering/ContractNoticePhases/View?PPI=CO1.PPI.29680627&amp;isFromPublicArea=True&amp;isModal=False</t>
  </si>
  <si>
    <t>https://community.secop.gov.co/Public/Tendering/ContractNoticePhases/View?PPI=CO1.PPI.29688351&amp;isFromPublicArea=True&amp;isModal=False</t>
  </si>
  <si>
    <t>https://community.secop.gov.co/Public/Tendering/ContractNoticePhases/View?PPI=CO1.PPI.29715167&amp;isFromPublicArea=True&amp;isModal=False</t>
  </si>
  <si>
    <t>https://community.secop.gov.co/Public/Tendering/ContractNoticePhases/View?PPI=CO1.PPI.29717302&amp;isFromPublicArea=True&amp;isModal=False</t>
  </si>
  <si>
    <t>https://community.secop.gov.co/Public/Tendering/ContractNoticePhases/View?PPI=CO1.PPI.29724111&amp;isFromPublicArea=True&amp;isModal=False</t>
  </si>
  <si>
    <t>https://community.secop.gov.co/Public/Tendering/ContractNoticePhases/View?PPI=CO1.PPI.29742480&amp;isFromPublicArea=True&amp;isModal=False</t>
  </si>
  <si>
    <t>https://community.secop.gov.co/Public/Tendering/ContractNoticePhases/View?PPI=CO1.PPI.29746054&amp;isFromPublicArea=True&amp;isModal=False</t>
  </si>
  <si>
    <t>https://community.secop.gov.co/Public/Tendering/ContractNoticePhases/View?PPI=CO1.PPI.29748330&amp;isFromPublicArea=True&amp;isModal=False</t>
  </si>
  <si>
    <t>https://community.secop.gov.co/Public/Tendering/ContractNoticePhases/View?PPI=CO1.PPI.29752443&amp;isFromPublicArea=True&amp;isModal=False</t>
  </si>
  <si>
    <t>https://community.secop.gov.co/Public/Tendering/ContractNoticePhases/View?PPI=CO1.PPI.29770257&amp;isFromPublicArea=True&amp;isModal=False</t>
  </si>
  <si>
    <t>https://community.secop.gov.co/Public/Tendering/ContractNoticePhases/View?PPI=CO1.PPI.29772536&amp;isFromPublicArea=True&amp;isModal=False</t>
  </si>
  <si>
    <t>https://community.secop.gov.co/Public/Tendering/ContractNoticePhases/View?PPI=CO1.PPI.29772182&amp;isFromPublicArea=True&amp;isModal=False</t>
  </si>
  <si>
    <t xml:space="preserve">https://community.secop.gov.co/Public/Tendering/ContractNoticePhases/View?PPI=CO1.PPI.29782244&amp;isFromPublicArea=True&amp;isModal=False
</t>
  </si>
  <si>
    <t>https://community.secop.gov.co/Public/Tendering/ContractNoticePhases/View?PPI=CO1.PPI.29788945&amp;isFromPublicArea=True&amp;isModal=False</t>
  </si>
  <si>
    <t xml:space="preserve">https://community.secop.gov.co/Public/Tendering/ContractNoticePhases/View?PPI=CO1.PPI.29781871&amp;isFromPublicArea=True&amp;isModal=False
</t>
  </si>
  <si>
    <t xml:space="preserve">https://community.secop.gov.co/Public/Tendering/ContractNoticePhases/View?PPI=CO1.PPI.29804723&amp;isFromPublicArea=True&amp;isModal=False
</t>
  </si>
  <si>
    <t>https://community.secop.gov.co/Public/Tendering/ContractNoticePhases/View?PPI=CO1.PPI.29804133&amp;isFromPublicArea=True&amp;isModal=False</t>
  </si>
  <si>
    <t>https://community.secop.gov.co/Public/Tendering/ContractNoticePhases/View?PPI=CO1.PPI.29813403&amp;isFromPublicArea=True&amp;isModal=False</t>
  </si>
  <si>
    <t xml:space="preserve">https://community.secop.gov.co/Public/Tendering/ContractNoticePhases/View?PPI=CO1.PPI.29814829&amp;isFromPublicArea=True&amp;isModal=False
</t>
  </si>
  <si>
    <t>https://community.secop.gov.co/Public/Tendering/ContractNoticePhases/View?PPI=CO1.PPI.29831861&amp;isFromPublicArea=True&amp;isModal=False</t>
  </si>
  <si>
    <t>https://community.secop.gov.co/Public/Tendering/ContractNoticePhases/View?PPI=CO1.PPI.29837021&amp;isFromPublicArea=True&amp;isModal=False</t>
  </si>
  <si>
    <t>https://community.secop.gov.co/Public/Tendering/ContractNoticePhases/View?PPI=CO1.PPI.29869059&amp;isFromPublicArea=True&amp;isModal=False</t>
  </si>
  <si>
    <t>https://community.secop.gov.co/Public/Tendering/ContractNoticePhases/View?PPI=CO1.PPI.29866702&amp;isFromPublicArea=True&amp;isModal=False</t>
  </si>
  <si>
    <t>https://community.secop.gov.co/Public/Tendering/ContractNoticePhases/View?PPI=CO1.PPI.29867181&amp;isFromPublicArea=True&amp;isModal=False</t>
  </si>
  <si>
    <t>https://community.secop.gov.co/Public/Tendering/ContractNoticePhases/View?PPI=CO1.PPI.29878962&amp;isFromPublicArea=True&amp;isModal=False</t>
  </si>
  <si>
    <t>https://community.secop.gov.co/Public/Tendering/ContractNoticePhases/View?PPI=CO1.PPI.29896944&amp;isFromPublicArea=True&amp;isModal=False</t>
  </si>
  <si>
    <t>https://community.secop.gov.co/Public/Tendering/ContractNoticePhases/View?PPI=CO1.PPI.29901058&amp;isFromPublicArea=True&amp;isModal=False</t>
  </si>
  <si>
    <t>https://community.secop.gov.co/Public/Tendering/ContractNoticePhases/View?PPI=CO1.PPI.29906682&amp;isFromPublicArea=True&amp;isModal=False</t>
  </si>
  <si>
    <t>https://community.secop.gov.co/Public/Tendering/ContractNoticePhases/View?PPI=CO1.PPI.29908099&amp;isFromPublicArea=True&amp;isModal=False</t>
  </si>
  <si>
    <t>https://community.secop.gov.co/Public/Tendering/ContractNoticePhases/View?PPI=CO1.PPI.29908175&amp;isFromPublicArea=True&amp;isModal=False</t>
  </si>
  <si>
    <t>https://community.secop.gov.co/Public/Tendering/ContractNoticePhases/View?PPI=CO1.PPI.29926595&amp;isFromPublicArea=True&amp;isModal=False</t>
  </si>
  <si>
    <t>https://community.secop.gov.co/Public/Tendering/ContractNoticePhases/View?PPI=CO1.PPI.29928730&amp;isFromPublicArea=True&amp;isModal=False</t>
  </si>
  <si>
    <t>https://community.secop.gov.co/Public/Tendering/ContractNoticePhases/View?PPI=CO1.PPI.30193598&amp;isFromPublicArea=True&amp;isModal=False</t>
  </si>
  <si>
    <t>https://community.secop.gov.co/Public/Tendering/ContractNoticePhases/View?PPI=CO1.PPI.30344620&amp;isFromPublicArea=True&amp;isModal=False</t>
  </si>
  <si>
    <t xml:space="preserve">https://community.secop.gov.co/Public/Tendering/ContractNoticePhases/View?PPI=CO1.PPI.30544400&amp;isFromPublicArea=True&amp;isModal=False
</t>
  </si>
  <si>
    <t>https://community.secop.gov.co/Public/Tendering/ContractNoticePhases/View?PPI=CO1.PPI.30559300&amp;isFromPublicArea=True&amp;isModal=False</t>
  </si>
  <si>
    <t>https://community.secop.gov.co/Public/Tendering/ContractNoticePhases/View?PPI=CO1.PPI.30649603&amp;isFromPublicArea=True&amp;isModal=False</t>
  </si>
  <si>
    <t>https://community.secop.gov.co/Public/Tendering/ContractNoticePhases/View?PPI=CO1.PPI.30656115&amp;isFromPublicArea=True&amp;isModal=False</t>
  </si>
  <si>
    <t>https://community.secop.gov.co/Public/Tendering/ContractNoticePhases/View?PPI=CO1.PPI.30658487&amp;isFromPublicArea=True&amp;isModal=False</t>
  </si>
  <si>
    <t>https://community.secop.gov.co/Public/Tendering/ContractNoticePhases/View?PPI=CO1.PPI.30664511&amp;isFromPublicArea=True&amp;isModal=False</t>
  </si>
  <si>
    <t>https://community.secop.gov.co/Public/Tendering/ContractNoticePhases/View?PPI=CO1.PPI.30677672&amp;isFromPublicArea=True&amp;isModal=False</t>
  </si>
  <si>
    <t>https://community.secop.gov.co/Public/Tendering/ContractNoticePhases/View?PPI=CO1.PPI.30690601&amp;isFromPublicArea=True&amp;isModal=False</t>
  </si>
  <si>
    <t>https://community.secop.gov.co/Public/Tendering/ContractNoticePhases/View?PPI=CO1.PPI.30708643&amp;isFromPublicArea=True&amp;isModal=False</t>
  </si>
  <si>
    <t xml:space="preserve">https://community.secop.gov.co/Public/Tendering/ContractNoticePhases/View?PPI=CO1.PPI.30796984&amp;isFromPublicArea=True&amp;isModal=False
</t>
  </si>
  <si>
    <t>https://community.secop.gov.co/Public/Tendering/ContractNoticePhases/View?PPI=CO1.PPI.30783344&amp;isFromPublicArea=True&amp;isModal=False</t>
  </si>
  <si>
    <t>https://community.secop.gov.co/Public/Tendering/ContractNoticePhases/View?PPI=CO1.PPI.30802469&amp;isFromPublicArea=True&amp;isModal=False</t>
  </si>
  <si>
    <t xml:space="preserve">https://community.secop.gov.co/Public/Tendering/ContractNoticePhases/View?PPI=CO1.PPI.30840038&amp;isFromPublicArea=True&amp;isModal=False
</t>
  </si>
  <si>
    <t>https://community.secop.gov.co/Public/Tendering/ContractNoticePhases/View?PPI=CO1.PPI.30844406&amp;isFromPublicArea=True&amp;isModal=False</t>
  </si>
  <si>
    <t>https://community.secop.gov.co/Public/Tendering/ContractNoticePhases/View?PPI=CO1.PPI.31042847&amp;isFromPublicArea=True&amp;isModal=False</t>
  </si>
  <si>
    <t>https://community.secop.gov.co/Public/Tendering/ContractNoticePhases/View?PPI=CO1.PPI.31826353&amp;isFromPublicArea=True&amp;isModal=False</t>
  </si>
  <si>
    <t>https://community.secop.gov.co/Public/Tendering/ContractNoticePhases/View?PPI=CO1.PPI.31858990&amp;isFromPublicArea=True&amp;isModal=False</t>
  </si>
  <si>
    <t>https://community.secop.gov.co/Public/Tendering/ContractNoticePhases/View?PPI=CO1.PPI.31921603&amp;isFromPublicArea=True&amp;isModal=False</t>
  </si>
  <si>
    <t>https://community.secop.gov.co/Public/Tendering/ContractNoticePhases/View?PPI=CO1.PPI.31959231&amp;isFromPublicArea=True&amp;isModal=False</t>
  </si>
  <si>
    <t>https://community.secop.gov.co/Public/Tendering/ContractNoticePhases/View?PPI=CO1.PPI.31979795&amp;isFromPublicArea=True&amp;isModal=False</t>
  </si>
  <si>
    <t>https://community.secop.gov.co/Public/Tendering/ContractNoticePhases/View?PPI=CO1.PPI.32000951&amp;isFromPublicArea=True&amp;isModal=False</t>
  </si>
  <si>
    <t>https://community.secop.gov.co/Public/Tendering/ContractNoticePhases/View?PPI=CO1.PPI.32044584&amp;isFromPublicArea=True&amp;isModal=False</t>
  </si>
  <si>
    <t>https://community.secop.gov.co/Public/Tendering/ContractNoticePhases/View?PPI=CO1.PPI.33937222&amp;isFromPublicArea=True&amp;isModal=False</t>
  </si>
  <si>
    <t>https://community.secop.gov.co/Public/Tendering/ContractNoticePhases/View?PPI=CO1.PPI.33916617&amp;isFromPublicArea=True&amp;isModal=False</t>
  </si>
  <si>
    <t>https://community.secop.gov.co/Public/Tendering/ContractNoticePhases/View?PPI=CO1.PPI.33960036&amp;isFromPublicArea=True&amp;isModal=False</t>
  </si>
  <si>
    <t>https://community.secop.gov.co/Public/Tendering/ContractNoticePhases/View?PPI=CO1.PPI.33971171&amp;isFromPublicArea=True&amp;isModal=False</t>
  </si>
  <si>
    <t>https://community.secop.gov.co/Public/Tendering/ContractNoticePhases/View?PPI=CO1.PPI.33991268&amp;isFromPublicArea=True&amp;isModal=False</t>
  </si>
  <si>
    <t>https://community.secop.gov.co/Public/Tendering/ContractNoticePhases/View?PPI=CO1.PPI.33987285&amp;isFromPublicArea=True&amp;isModal=False</t>
  </si>
  <si>
    <t>https://community.secop.gov.co/Public/Tendering/ContractNoticePhases/View?PPI=CO1.PPI.33987935&amp;isFromPublicArea=True&amp;isModal=False</t>
  </si>
  <si>
    <t>https://community.secop.gov.co/Public/Tendering/ContractNoticePhases/View?PPI=CO1.PPI.33990929&amp;isFromPublicArea=True&amp;isModal=False</t>
  </si>
  <si>
    <t>https://community.secop.gov.co/Public/Tendering/ContractNoticePhases/View?PPI=CO1.PPI.34021313&amp;isFromPublicArea=True&amp;isModal=False</t>
  </si>
  <si>
    <t>https://community.secop.gov.co/Public/Tendering/ContractNoticePhases/View?PPI=CO1.PPI.34030742&amp;isFromPublicArea=True&amp;isModal=False</t>
  </si>
  <si>
    <t>https://community.secop.gov.co/Public/Tendering/ContractNoticePhases/View?PPI=CO1.PPI.34054031&amp;isFromPublicArea=True&amp;isModal=False</t>
  </si>
  <si>
    <t>https://community.secop.gov.co/Public/Tendering/ContractNoticePhases/View?PPI=CO1.PPI.34057860&amp;isFromPublicArea=True&amp;isModal=False</t>
  </si>
  <si>
    <t>https://community.secop.gov.co/Public/Tendering/ContractNoticePhases/View?PPI=CO1.PPI.34081380&amp;isFromPublicArea=True&amp;isModal=False</t>
  </si>
  <si>
    <t>https://community.secop.gov.co/Public/Tendering/ContractNoticePhases/View?PPI=CO1.PPI.34093430&amp;isFromPublicArea=True&amp;isModal=False</t>
  </si>
  <si>
    <t>https://community.secop.gov.co/Public/Tendering/ContractNoticePhases/View?PPI=CO1.PPI.34098127&amp;isFromPublicArea=True&amp;isModal=False</t>
  </si>
  <si>
    <t>https://community.secop.gov.co/Public/Tendering/ContractNoticePhases/View?PPI=CO1.PPI.34120003&amp;isFromPublicArea=True&amp;isModal=False</t>
  </si>
  <si>
    <t>https://community.secop.gov.co/Public/Tendering/ContractNoticePhases/View?PPI=CO1.PPI.34122990&amp;isFromPublicArea=True&amp;isModal=False</t>
  </si>
  <si>
    <t>https://community.secop.gov.co/Public/Tendering/ContractNoticePhases/View?PPI=CO1.PPI.34126049&amp;isFromPublicArea=True&amp;isModal=False</t>
  </si>
  <si>
    <t>https://community.secop.gov.co/Public/Tendering/ContractNoticePhases/View?PPI=CO1.PPI.34188632&amp;isFromPublicArea=True&amp;isModal=False</t>
  </si>
  <si>
    <t>https://community.secop.gov.co/Public/Tendering/ContractNoticePhases/View?PPI=CO1.PPI.34198815&amp;isFromPublicArea=True&amp;isModal=False</t>
  </si>
  <si>
    <t>https://community.secop.gov.co/Public/Tendering/ContractNoticePhases/View?PPI=CO1.PPI.34201408&amp;isFromPublicArea=True&amp;isModal=False</t>
  </si>
  <si>
    <t>https://community.secop.gov.co/Public/Tendering/ContractNoticePhases/View?PPI=CO1.PPI.34212739&amp;isFromPublicArea=True&amp;isModal=False</t>
  </si>
  <si>
    <t>https://community.secop.gov.co/Public/Tendering/ContractNoticePhases/View?PPI=CO1.PPI.34347050&amp;isFromPublicArea=True&amp;isModal=False</t>
  </si>
  <si>
    <t>https://community.secop.gov.co/Public/Tendering/ContractNoticePhases/View?PPI=CO1.PPI.34349582&amp;isFromPublicArea=True&amp;isModal=False</t>
  </si>
  <si>
    <t>https://community.secop.gov.co/Public/Tendering/ContractNoticePhases/View?PPI=CO1.PPI.34348025&amp;isFromPublicArea=True&amp;isModal=False</t>
  </si>
  <si>
    <t>https://community.secop.gov.co/Public/Tendering/ContractNoticePhases/View?PPI=CO1.PPI.34422724&amp;isFromPublicArea=True&amp;isModal=False</t>
  </si>
  <si>
    <t>https://community.secop.gov.co/Public/Tendering/ContractNoticePhases/View?PPI=CO1.PPI.34476036&amp;isFromPublicArea=True&amp;isModal=False</t>
  </si>
  <si>
    <t>https://community.secop.gov.co/Public/Tendering/ContractNoticePhases/View?PPI=CO1.PPI.34476287&amp;isFromPublicArea=True&amp;isModal=False</t>
  </si>
  <si>
    <t>https://community.secop.gov.co/Public/Tendering/ContractNoticePhases/View?PPI=CO1.PPI.34480045&amp;isFromPublicArea=True&amp;isModal=False</t>
  </si>
  <si>
    <t>https://community.secop.gov.co/Public/Tendering/ContractNoticePhases/View?PPI=CO1.PPI.34552745&amp;isFromPublicArea=True&amp;isModal=False</t>
  </si>
  <si>
    <t>https://community.secop.gov.co/Public/Tendering/ContractNoticePhases/View?PPI=CO1.PPI.34568807&amp;isFromPublicArea=True&amp;isModal=False</t>
  </si>
  <si>
    <t>SJD-CD-001-2024</t>
  </si>
  <si>
    <t>SJD-CD-002-2024</t>
  </si>
  <si>
    <t>SJD-CD-003-2024</t>
  </si>
  <si>
    <t>SJD-CD-004-2024</t>
  </si>
  <si>
    <t>SJD-CD-005-2024</t>
  </si>
  <si>
    <t>SJD-CD-006-2024</t>
  </si>
  <si>
    <t>SJD-CD-007-2024</t>
  </si>
  <si>
    <t>SJD-CD-008-2024</t>
  </si>
  <si>
    <t>SJD-CD-009-2024</t>
  </si>
  <si>
    <t>SJD-CD-010-2024</t>
  </si>
  <si>
    <t>SJD-CD-011-2024</t>
  </si>
  <si>
    <t>SJD-CD-012-2024</t>
  </si>
  <si>
    <t>SJD-CD-013-2024</t>
  </si>
  <si>
    <t>SJD-CD-014-2024</t>
  </si>
  <si>
    <t>SJD-CD-015-2024</t>
  </si>
  <si>
    <t>SJD-CD-016-2024</t>
  </si>
  <si>
    <t>SJD-CD-017-2024</t>
  </si>
  <si>
    <t>SJD-CD-018-2024</t>
  </si>
  <si>
    <t>SJD-CD-019-2024*</t>
  </si>
  <si>
    <t>SJD-CD-020-2024</t>
  </si>
  <si>
    <t>SJD-CD-021-2024</t>
  </si>
  <si>
    <t>SJD-CD-022-2024</t>
  </si>
  <si>
    <t>SJD-CD-023-2024</t>
  </si>
  <si>
    <t>SJD-CD-024-2024</t>
  </si>
  <si>
    <t>SJD-CD-025-2024</t>
  </si>
  <si>
    <t>SJD-CD-026-2024</t>
  </si>
  <si>
    <t>SJD-CD-027-2024</t>
  </si>
  <si>
    <t>SJD-CD-028-2024</t>
  </si>
  <si>
    <t>SJD-CD-029-2024</t>
  </si>
  <si>
    <t>SJD-CD-030-2024</t>
  </si>
  <si>
    <t>SJD-CD-031-2024</t>
  </si>
  <si>
    <t>SJD-CD-032-2024</t>
  </si>
  <si>
    <t>SJD-CD-033-2024</t>
  </si>
  <si>
    <t>SJD-CD-034-2024</t>
  </si>
  <si>
    <t>SJD-CD-035-2024</t>
  </si>
  <si>
    <t>SJD-CD-036-2024</t>
  </si>
  <si>
    <t>SJD-CD-038-2024</t>
  </si>
  <si>
    <t>SJD-CD-037-2024</t>
  </si>
  <si>
    <t>SJD-CD-039-2024</t>
  </si>
  <si>
    <t>SJD-CD-040-2024</t>
  </si>
  <si>
    <t>SJD-CD-041-2024</t>
  </si>
  <si>
    <t>SJD-CD-042-2024</t>
  </si>
  <si>
    <t>SJD-CD-044-2024</t>
  </si>
  <si>
    <t>SJD-CD-045-2024</t>
  </si>
  <si>
    <t>SJD-CD-046-2024</t>
  </si>
  <si>
    <t>SJD-CD-047-2024</t>
  </si>
  <si>
    <t>SJD-CD-048-2024</t>
  </si>
  <si>
    <t>SJD-CD-049-2024*</t>
  </si>
  <si>
    <t>SJD-CD-050-2024</t>
  </si>
  <si>
    <t>SJD-CD-051-2024</t>
  </si>
  <si>
    <t>SJD-CD-053-2024</t>
  </si>
  <si>
    <t>SJD-CD-057-2024</t>
  </si>
  <si>
    <t>SJD-CD-056-2024</t>
  </si>
  <si>
    <t>SJD-CD-058-2024</t>
  </si>
  <si>
    <t>SJD-CD-059-2024</t>
  </si>
  <si>
    <t>SJD-CD-060-2024</t>
  </si>
  <si>
    <t>SJD-CD-065-2024</t>
  </si>
  <si>
    <t>SJD-CD-078-2024</t>
  </si>
  <si>
    <t>SDJ-CD-079-2024</t>
  </si>
  <si>
    <t>SDJ-CD-081-2024</t>
  </si>
  <si>
    <t>SDJ-CD-084-2024</t>
  </si>
  <si>
    <t>SJD-CD-085-2024</t>
  </si>
  <si>
    <t>SJD-CD-087-2024</t>
  </si>
  <si>
    <t>SDJ-CD-088-2024</t>
  </si>
  <si>
    <t>SJD-CD-182-2024</t>
  </si>
  <si>
    <t>SJD-CD-183-2024</t>
  </si>
  <si>
    <t>SJD-CD-185-2024</t>
  </si>
  <si>
    <t>SJD-CD-186-2024</t>
  </si>
  <si>
    <t>SJD-CD-187-2024</t>
  </si>
  <si>
    <t>SJD-CD-188-2024</t>
  </si>
  <si>
    <t>SJD-CD-189-2024</t>
  </si>
  <si>
    <t>SJD-CD-190-2024</t>
  </si>
  <si>
    <t>SJD-CD-191-2024</t>
  </si>
  <si>
    <t>SJD-CD-192-2024</t>
  </si>
  <si>
    <t>SJD-CD-193-2024</t>
  </si>
  <si>
    <t>SJD-CD-194-2024</t>
  </si>
  <si>
    <t>SJD-CD-195-2024</t>
  </si>
  <si>
    <t>SJD-CD-196-2024</t>
  </si>
  <si>
    <t>SJD-CD-197-2024</t>
  </si>
  <si>
    <t>SJD-CD-198-2024</t>
  </si>
  <si>
    <t>SJD-CD-199-2024</t>
  </si>
  <si>
    <t>SJD-CD-200-2024</t>
  </si>
  <si>
    <t>SJD-CD-201-2024</t>
  </si>
  <si>
    <t>SJD-CD-202-2024</t>
  </si>
  <si>
    <t>SJD-CD-203-2024</t>
  </si>
  <si>
    <t>SJD-CD-204-2024</t>
  </si>
  <si>
    <t>SJD-CD-205-2024</t>
  </si>
  <si>
    <t>SJD-CD-206-2024</t>
  </si>
  <si>
    <t>SJD-CD-207-2024</t>
  </si>
  <si>
    <t>SJD-CD-208-2024</t>
  </si>
  <si>
    <t>SJD-CD-209-2024</t>
  </si>
  <si>
    <t>SJD-CD-210-2024</t>
  </si>
  <si>
    <t>SJD-CD-211-2024</t>
  </si>
  <si>
    <t>SJD-CD-212-2024</t>
  </si>
  <si>
    <t>SJD-CD-213-2024</t>
  </si>
  <si>
    <t>001-2024</t>
  </si>
  <si>
    <t>002-2024</t>
  </si>
  <si>
    <t>003-2024</t>
  </si>
  <si>
    <t>004-2024</t>
  </si>
  <si>
    <t>005-2024</t>
  </si>
  <si>
    <t>006-2024</t>
  </si>
  <si>
    <t>007-2024</t>
  </si>
  <si>
    <t>008-2024</t>
  </si>
  <si>
    <t>009-2024</t>
  </si>
  <si>
    <t>010-2024</t>
  </si>
  <si>
    <t>011-2024</t>
  </si>
  <si>
    <t>012-2024</t>
  </si>
  <si>
    <t>013-2024</t>
  </si>
  <si>
    <t>014-2024</t>
  </si>
  <si>
    <t>015-2024</t>
  </si>
  <si>
    <t>016-2024</t>
  </si>
  <si>
    <t>017-2024</t>
  </si>
  <si>
    <t>018-2024</t>
  </si>
  <si>
    <t>019-2024</t>
  </si>
  <si>
    <t>020-2024</t>
  </si>
  <si>
    <t>021-2024</t>
  </si>
  <si>
    <t>022-2024</t>
  </si>
  <si>
    <t>023-2024</t>
  </si>
  <si>
    <t>024-2024</t>
  </si>
  <si>
    <t>026-2024</t>
  </si>
  <si>
    <t>027-2024</t>
  </si>
  <si>
    <t>028-2024</t>
  </si>
  <si>
    <t>029-2024</t>
  </si>
  <si>
    <t>030-2024</t>
  </si>
  <si>
    <t>031-2024</t>
  </si>
  <si>
    <t>032-2024</t>
  </si>
  <si>
    <t>033-2024</t>
  </si>
  <si>
    <t>034-2024</t>
  </si>
  <si>
    <t>035-2024</t>
  </si>
  <si>
    <t>036-2024</t>
  </si>
  <si>
    <t>037-2024</t>
  </si>
  <si>
    <t>038-2024</t>
  </si>
  <si>
    <t>039-2024</t>
  </si>
  <si>
    <t>040-2024</t>
  </si>
  <si>
    <t>041-2024</t>
  </si>
  <si>
    <t>042-2024</t>
  </si>
  <si>
    <t>044-2024</t>
  </si>
  <si>
    <t>046-2024</t>
  </si>
  <si>
    <t>047-2024</t>
  </si>
  <si>
    <t>048-2024</t>
  </si>
  <si>
    <t>049-2024</t>
  </si>
  <si>
    <t>050-2024</t>
  </si>
  <si>
    <t>051-2024</t>
  </si>
  <si>
    <t>052-2024</t>
  </si>
  <si>
    <t>053-2024</t>
  </si>
  <si>
    <t>055-2024</t>
  </si>
  <si>
    <t>057-2024</t>
  </si>
  <si>
    <t>058-2024</t>
  </si>
  <si>
    <t>059-2024</t>
  </si>
  <si>
    <t>060-2024</t>
  </si>
  <si>
    <t>061-2024</t>
  </si>
  <si>
    <t>066-2024</t>
  </si>
  <si>
    <t>081-2024</t>
  </si>
  <si>
    <t>082-2024</t>
  </si>
  <si>
    <t>084-2024</t>
  </si>
  <si>
    <t>087-2024</t>
  </si>
  <si>
    <t>088-2024</t>
  </si>
  <si>
    <t>090-2024</t>
  </si>
  <si>
    <t>091-2024</t>
  </si>
  <si>
    <t>189-2024</t>
  </si>
  <si>
    <t>190-2024</t>
  </si>
  <si>
    <t>192-2024</t>
  </si>
  <si>
    <t>193-2024</t>
  </si>
  <si>
    <t>194-2024</t>
  </si>
  <si>
    <t>195-2024</t>
  </si>
  <si>
    <t>196-2024</t>
  </si>
  <si>
    <t>197-2024</t>
  </si>
  <si>
    <t>198-2024</t>
  </si>
  <si>
    <t>199-2024</t>
  </si>
  <si>
    <t>200-2024</t>
  </si>
  <si>
    <t>201-2024</t>
  </si>
  <si>
    <t>202-2024</t>
  </si>
  <si>
    <t>203-2024</t>
  </si>
  <si>
    <t>204-2024</t>
  </si>
  <si>
    <t>206-2024</t>
  </si>
  <si>
    <t>207-2024</t>
  </si>
  <si>
    <t>208-2024</t>
  </si>
  <si>
    <t>209-2024</t>
  </si>
  <si>
    <t>210-2024</t>
  </si>
  <si>
    <t>211-2024</t>
  </si>
  <si>
    <t>212-2024</t>
  </si>
  <si>
    <t>213-2024</t>
  </si>
  <si>
    <t>214-2024</t>
  </si>
  <si>
    <t>215-2024</t>
  </si>
  <si>
    <t>216-2024</t>
  </si>
  <si>
    <t>217-2024</t>
  </si>
  <si>
    <t>218-2024</t>
  </si>
  <si>
    <t>219-2024</t>
  </si>
  <si>
    <t>220-2024</t>
  </si>
  <si>
    <t>AURA JANETH MALAGON ORJUELA</t>
  </si>
  <si>
    <t xml:space="preserve">LUZ ELENA RODRIGUEZ </t>
  </si>
  <si>
    <t xml:space="preserve">JULIES KATHERINE LEON BELTRÁN </t>
  </si>
  <si>
    <t>NICOLAS CARDOZO RUIZ</t>
  </si>
  <si>
    <t>DEYSI YANIRA MORENO GUTIERREZ</t>
  </si>
  <si>
    <t>ANDRES FELIPE PUENTES DIAZ</t>
  </si>
  <si>
    <t>MARIA FERNANDA QUIJANO</t>
  </si>
  <si>
    <t>https://community.secop.gov.co/Public/Tendering/ContractNoticePhases/View?PPI=CO1.PPI.34636083&amp;isFromPublicArea=True&amp;isModal=False</t>
  </si>
  <si>
    <t>https://community.secop.gov.co/Public/Tendering/ContractNoticePhases/View?PPI=CO1.PPI.34734810&amp;isFromPublicArea=True&amp;isModal=False</t>
  </si>
  <si>
    <t>https://community.secop.gov.co/Public/Tendering/ContractNoticePhases/View?PPI=CO1.PPI.34735860&amp;isFromPublicArea=True&amp;isModal=False</t>
  </si>
  <si>
    <t>https://community.secop.gov.co/Public/Tendering/ContractNoticePhases/View?PPI=CO1.PPI.34871343&amp;isFromPublicArea=True&amp;isModal=False</t>
  </si>
  <si>
    <t>https://community.secop.gov.co/Public/Tendering/ContractNoticePhases/View?PPI=CO1.PPI.34908565&amp;isFromPublicArea=True&amp;isModal=False</t>
  </si>
  <si>
    <t>https://community.secop.gov.co/Public/Tendering/ContractNoticePhases/View?PPI=CO1.PPI.34896069&amp;isFromPublicArea=True&amp;isModal=False</t>
  </si>
  <si>
    <t>https://community.secop.gov.co/Public/Tendering/ContractNoticePhases/View?PPI=CO1.PPI.34964493&amp;isFromPublicArea=True&amp;isModal=False</t>
  </si>
  <si>
    <t>https://community.secop.gov.co/Public/Tendering/ContractNoticePhases/View?PPI=CO1.PPI.35001024&amp;isFromPublicArea=True&amp;isModal=False</t>
  </si>
  <si>
    <t>https://community.secop.gov.co/Public/Tendering/ContractNoticePhases/View?PPI=CO1.PPI.34734680&amp;isFromPublicArea=True&amp;isModal=False</t>
  </si>
  <si>
    <t>https://community.secop.gov.co/Public/Tendering/ContractNoticePhases/View?PPI=CO1.PPI.35073133&amp;isFromPublicArea=True&amp;isModal=False</t>
  </si>
  <si>
    <t>https://community.secop.gov.co/Public/Tendering/ContractNoticePhases/View?PPI=CO1.PPI.35088780&amp;isFromPublicArea=True&amp;isModal=False</t>
  </si>
  <si>
    <t>https://community.secop.gov.co/Public/Tendering/ContractNoticePhases/View?PPI=CO1.PPI.35160716&amp;isFromPublicArea=True&amp;isModal=False</t>
  </si>
  <si>
    <t>https://community.secop.gov.co/Public/Tendering/ContractNoticePhases/View?PPI=CO1.PPI.35165259&amp;isFromPublicArea=True&amp;isModal=False</t>
  </si>
  <si>
    <t>https://community.secop.gov.co/Public/Tendering/ContractNoticePhases/View?PPI=CO1.PPI.35184540&amp;isFromPublicArea=True&amp;isModal=False</t>
  </si>
  <si>
    <t>https://community.secop.gov.co/Public/Tendering/ContractNoticePhases/View?PPI=CO1.PPI.35205968&amp;isFromPublicArea=True&amp;isModal=False</t>
  </si>
  <si>
    <t>https://community.secop.gov.co/Public/Tendering/ContractNoticePhases/View?PPI=CO1.PPI.35289237&amp;isFromPublicArea=True&amp;isModal=False</t>
  </si>
  <si>
    <t>205-2024</t>
  </si>
  <si>
    <t>SJD-CD-214-2024</t>
  </si>
  <si>
    <t>221-2024</t>
  </si>
  <si>
    <t>SJD-CD-215-2024</t>
  </si>
  <si>
    <t>222-2024</t>
  </si>
  <si>
    <t>SJD-CD-216-2024</t>
  </si>
  <si>
    <t>223-2024</t>
  </si>
  <si>
    <t>SJD-CD-217-2024</t>
  </si>
  <si>
    <t>224-2024</t>
  </si>
  <si>
    <t>SJD-CD-218-2024</t>
  </si>
  <si>
    <t>225-2024</t>
  </si>
  <si>
    <t>SJD-CD-219-2024</t>
  </si>
  <si>
    <t>226-2024</t>
  </si>
  <si>
    <t>SJD-CD-220-2024</t>
  </si>
  <si>
    <t>227-2024</t>
  </si>
  <si>
    <t>SJD-CD-221-2024</t>
  </si>
  <si>
    <t>228-2024</t>
  </si>
  <si>
    <t>SJD-MC-004-2024</t>
  </si>
  <si>
    <t>229-2024</t>
  </si>
  <si>
    <t>SJD-CD-222-2024</t>
  </si>
  <si>
    <t>230-2024</t>
  </si>
  <si>
    <t>SJD-CD-223-2024</t>
  </si>
  <si>
    <t>231-2024</t>
  </si>
  <si>
    <t>SJD-CD-224-2024</t>
  </si>
  <si>
    <t>232-2024</t>
  </si>
  <si>
    <t>SJD-CD-225-2024</t>
  </si>
  <si>
    <t>233-2024</t>
  </si>
  <si>
    <t>SJD-CD-226-2024</t>
  </si>
  <si>
    <t>234-2024</t>
  </si>
  <si>
    <t>SJD-CD-227-2024</t>
  </si>
  <si>
    <t>235-2024</t>
  </si>
  <si>
    <t>SJD-CD-229-2024</t>
  </si>
  <si>
    <t>237-2024</t>
  </si>
  <si>
    <t>8 8. Compraventa</t>
  </si>
  <si>
    <t xml:space="preserve">32 31-Servicios Profesionales </t>
  </si>
  <si>
    <t>CO1.PCCNTR.5849802</t>
  </si>
  <si>
    <t>CO1.PCCNTR.5849592</t>
  </si>
  <si>
    <t>CO1.PCCNTR.5848892</t>
  </si>
  <si>
    <t>CO1.PCCNTR.5854281</t>
  </si>
  <si>
    <t>CO1.PCCNTR.5856743</t>
  </si>
  <si>
    <t>CO1.PCCNTR.5856976</t>
  </si>
  <si>
    <t>CO1.PCCNTR.5857174</t>
  </si>
  <si>
    <t>CO1.PCCNTR.5887929</t>
  </si>
  <si>
    <t>CO1.PCCNTR.5890627</t>
  </si>
  <si>
    <t>CO1.PCCNTR.5896469</t>
  </si>
  <si>
    <t>CO1.PCCNTR.5897750</t>
  </si>
  <si>
    <t>CO1.PCCNTR.5929175</t>
  </si>
  <si>
    <t>CO1.PCCNTR.5902894</t>
  </si>
  <si>
    <t>CO1.PCCNTR.5913711</t>
  </si>
  <si>
    <t>CO1.PCCNTR.5904276</t>
  </si>
  <si>
    <t>CO1.PCCNTR.5906299</t>
  </si>
  <si>
    <t>CO1.PCCNTR.5911207</t>
  </si>
  <si>
    <t>CO1.PCCNTR.5911253</t>
  </si>
  <si>
    <t>CO1.PCCNTR.5911161</t>
  </si>
  <si>
    <t>CO1.PCCNTR.5915521</t>
  </si>
  <si>
    <t>CO1.PCCNTR.5918160</t>
  </si>
  <si>
    <t>CO1.PCCNTR.5914076</t>
  </si>
  <si>
    <t>CO1.PCCNTR.5921687</t>
  </si>
  <si>
    <t>CO1.PCCNTR.5921096</t>
  </si>
  <si>
    <t>CO1.PCCNTR.5928966</t>
  </si>
  <si>
    <t>CO1.PCCNTR.5928954</t>
  </si>
  <si>
    <t>CO1.PCCNTR.5928952</t>
  </si>
  <si>
    <t>CO1.PCCNTR.5928698</t>
  </si>
  <si>
    <t>CO1.PCCNTR.5935571</t>
  </si>
  <si>
    <t>CO1.PCCNTR.5935630</t>
  </si>
  <si>
    <t>CO1.PCCNTR.5935912</t>
  </si>
  <si>
    <t xml:space="preserve"> CO1.PCCNTR.5938818</t>
  </si>
  <si>
    <t>CO1.PCCNTR.5943407</t>
  </si>
  <si>
    <t>CO1.PCCNTR.5944517</t>
  </si>
  <si>
    <t>CO1.PCCNTR.5944190</t>
  </si>
  <si>
    <t>CO1.PCCNTR.5944552</t>
  </si>
  <si>
    <t>CO1.PCCNTR.5946038</t>
  </si>
  <si>
    <t>CO1.PCCNTR.5946345</t>
  </si>
  <si>
    <t xml:space="preserve"> CO1.PCCNTR.5949593</t>
  </si>
  <si>
    <t>CO1.PCCNTR.5950720</t>
  </si>
  <si>
    <t>CO1.PCCNTR.6014068</t>
  </si>
  <si>
    <t>CO1.PCCNTR.6056440</t>
  </si>
  <si>
    <t>CO1.PCCNTR.6110899</t>
  </si>
  <si>
    <t>CO1.PCCNTR.6096268</t>
  </si>
  <si>
    <t>CO1.PCCNTR.6117107</t>
  </si>
  <si>
    <t>CO1.PCCNTR.6115595</t>
  </si>
  <si>
    <t>CO1.PCCNTR.6124383</t>
  </si>
  <si>
    <t>CO1.PCCNTR.6118096</t>
  </si>
  <si>
    <t>CO1.PCCNTR.6121677</t>
  </si>
  <si>
    <t>CO1.PCCNTR.6124409</t>
  </si>
  <si>
    <t>CO1.PCCNTR.6129315</t>
  </si>
  <si>
    <t>CO1.PCCNTR.6152158</t>
  </si>
  <si>
    <t>CO1.PCCNTR.6168334</t>
  </si>
  <si>
    <t>CO1.PCCNTR.6164556</t>
  </si>
  <si>
    <t xml:space="preserve"> CO1.PCCNTR.6158873</t>
  </si>
  <si>
    <t xml:space="preserve"> CO1.PCCNTR.6168997</t>
  </si>
  <si>
    <t xml:space="preserve"> CO1.PCCNTR.6194327</t>
  </si>
  <si>
    <t>CO1.PCCNTR.6335122</t>
  </si>
  <si>
    <t>CO1.PCCNTR.6341841</t>
  </si>
  <si>
    <t>CO1.PCCNTR.6350679</t>
  </si>
  <si>
    <t>CO1.PCCNTR.6356094</t>
  </si>
  <si>
    <t>CO1.PCCNTR.6360250</t>
  </si>
  <si>
    <t>CO1.PCCNTR.6363629</t>
  </si>
  <si>
    <t>CO1.PCCNTR.6372989</t>
  </si>
  <si>
    <t>CO1.PCCNTR.6697956</t>
  </si>
  <si>
    <t>CO1.PCCNTR.6693055</t>
  </si>
  <si>
    <t>CO1.PCCNTR.6701735</t>
  </si>
  <si>
    <t>CO1.PCCNTR.6704519</t>
  </si>
  <si>
    <t>CO1.PCCNTR.6707801</t>
  </si>
  <si>
    <t>CO1.PCCNTR.6707649</t>
  </si>
  <si>
    <t xml:space="preserve"> CO1.PCCNTR.6707556</t>
  </si>
  <si>
    <t xml:space="preserve"> CO1.PCCNTR.6707360</t>
  </si>
  <si>
    <t>CO1.PCCNTR.6713549</t>
  </si>
  <si>
    <t>CO1.PCCNTR.6715373</t>
  </si>
  <si>
    <t>CO1.PCCNTR.6719497</t>
  </si>
  <si>
    <t>CO1.PCCNTR.6720581</t>
  </si>
  <si>
    <t xml:space="preserve">	CO1.PCCNTR.6724765</t>
  </si>
  <si>
    <t>CO1.PCCNTR.6726667</t>
  </si>
  <si>
    <t xml:space="preserve"> CO1.PCCNTR.6731006</t>
  </si>
  <si>
    <t>CO1.PCCNTR.6731884</t>
  </si>
  <si>
    <t>CO1.PCCNTR.6733946</t>
  </si>
  <si>
    <t xml:space="preserve">	CO1.PCCNTR.6733470</t>
  </si>
  <si>
    <t>CO1.PCCNTR.6750614</t>
  </si>
  <si>
    <t>CO1.PCCNTR.6751138</t>
  </si>
  <si>
    <t>CO1.PCCNTR.6750539</t>
  </si>
  <si>
    <t>CO1.PCCNTR.6751073</t>
  </si>
  <si>
    <t>CO1.PCCNTR.6775134</t>
  </si>
  <si>
    <t>CO1.PCCNTR.6776014</t>
  </si>
  <si>
    <t>CO1.PCCNTR.6775441</t>
  </si>
  <si>
    <t>CO1.PCCNTR.6788568</t>
  </si>
  <si>
    <t xml:space="preserve">	CO1.PCCNTR.6798643</t>
  </si>
  <si>
    <t>CO1.PCCNTR.6798827</t>
  </si>
  <si>
    <t>CO1.PCCNTR.6799327</t>
  </si>
  <si>
    <t>CO1.PCCNTR.6813463</t>
  </si>
  <si>
    <t>CO1.PCCNTR.6816807</t>
  </si>
  <si>
    <t xml:space="preserve">CO1.PCCNTR.6829422	</t>
  </si>
  <si>
    <t>CO1.PCCNTR.6849183</t>
  </si>
  <si>
    <t>CO1.PCCNTR.6849422</t>
  </si>
  <si>
    <t>CO1.PCCNTR.6876257</t>
  </si>
  <si>
    <t xml:space="preserve">CO1.PCCNTR.6885229	</t>
  </si>
  <si>
    <t xml:space="preserve">	CO1.PCCNTR.6880947</t>
  </si>
  <si>
    <t>CO1.PCCNTR.6910311</t>
  </si>
  <si>
    <t>CO1.PCCNTR.6902915</t>
  </si>
  <si>
    <t>CO1.PCCNTR.6907478</t>
  </si>
  <si>
    <t xml:space="preserve"> CO1.PCCNTR.6919050</t>
  </si>
  <si>
    <t>CO1.PCCNTR.6920318</t>
  </si>
  <si>
    <t xml:space="preserve">	CO1.PCCNTR.6933648</t>
  </si>
  <si>
    <t>CO1.PCCNTR.6937065</t>
  </si>
  <si>
    <t xml:space="preserve"> CO1.PCCNTR.6938463</t>
  </si>
  <si>
    <t>CO1.PCCNTR.6943776</t>
  </si>
  <si>
    <t>CO1.PCCNTR.6958994</t>
  </si>
  <si>
    <t>O21202020080282199 Otros servicios jurídicos n.c.p.</t>
  </si>
  <si>
    <t>O21202020080282199 Otros servicios jurídicos n.c.p</t>
  </si>
  <si>
    <t xml:space="preserve">
 O23011605560000007608</t>
  </si>
  <si>
    <t>Fortalecimiento de estrategias de Planeación para Mejorar la Gestión Pública efectiva en la Secretaría Jurídica Distrital Bogotá</t>
  </si>
  <si>
    <t>O23011605560000007608</t>
  </si>
  <si>
    <t>O21202020080383990 Otros servicios profesionales,
técnicos y empresariales n.c.p.</t>
  </si>
  <si>
    <t>Fortalecimiento de estrategias de
Planeación para Mejorar la Gestión
Pública efectiva en la Secretaría
Jurídica Distrital Bogotá</t>
  </si>
  <si>
    <t xml:space="preserve">O232020200991199 Otros servicios
administrativos del gobierno n.c.p.
</t>
  </si>
  <si>
    <t>Fortalecimiento de la capacidad 
tecnológica de la Secretaría Jurídica 
Distrital Bogotá</t>
  </si>
  <si>
    <t>O23011745992024014911005</t>
  </si>
  <si>
    <t>O23011745992024027710019</t>
  </si>
  <si>
    <t xml:space="preserve">Fortalecimiento estratégico
instituciona - Documentos de
planeación
</t>
  </si>
  <si>
    <t xml:space="preserve">O21202020080383111 </t>
  </si>
  <si>
    <t>Otros servicios jurídicos n.c.p</t>
  </si>
  <si>
    <t>O23011712052024028709005</t>
  </si>
  <si>
    <t>Fortalecimiento de la participación 
ciud - Documentos de planeación</t>
  </si>
  <si>
    <t>O23011712052024027405004</t>
  </si>
  <si>
    <t>O230117459920240149</t>
  </si>
  <si>
    <t>Modernización integral de la 
Infraestructura TIC de la Secretaria 
Jurídica Distrital. Bogotá D.C.</t>
  </si>
  <si>
    <t>O230117459920240149110 05</t>
  </si>
  <si>
    <t>Modernización integral de la Infraestruc - Documento para la planeación estratégica en TI</t>
  </si>
  <si>
    <t>O2120201003023212901
O2120201003023214902
O2120201003023219201
O2120201003023270112
O2120201003053544202
O2120201003053549952
O2120201003063627018
O2120201003063627025
O2120201003063692002
O2120201003063699010
O2120201003083891102
O2120201003083891106
O2120201003083891117
O2120201003083899998
O2120201004024291305
O2120201004024299502
O2120201004024299504
O2120201004054516005</t>
  </si>
  <si>
    <t>Papel 
Papeles impregnados y revestidos incluso autoadhesivos 
Sobres sin impresión para escritorio 
Blocs de papel cuadriculado o rayado 
Pasta para limpiar tipos plastilina 
Cintas y papeles especiales para corrección y borrado de textos 
Borradores de caucho 
Almohadas de caucho espumado 
Cinta autoadhesiva 
Tapas para agendas, carpetas o similares en vinilo 
Bolígrafos 
Lápices 
Puntas y micropuntas especiales para bolígrafos, marcadores y similares 
Artículos n.c.p. para escritorio y oficina 
Tijeras para artes y oficios 
Clips 
Grapas de alambre para engrapadoras de oficina
 Sacaganchos</t>
  </si>
  <si>
    <t>Fortalecimiento institucional para
optimizar la gestión jurídica y
normativa en la Secretaría Jurídica
Distrital Bogotá D.C.</t>
  </si>
  <si>
    <t>O21202020090292920</t>
  </si>
  <si>
    <t>Servicios de apoyo educativo</t>
  </si>
  <si>
    <t>Modernización integral de la
Infraestructura TIC de la Secretaria
Jurídica Distrital. Bogotá D.C.</t>
  </si>
  <si>
    <t>O230117459920240277</t>
  </si>
  <si>
    <t>Fortalecimiento de la participación
ciudadana en el ciclo de gobernanza
regulatoria del Distrito Capital.
Bogotá D.C.</t>
  </si>
  <si>
    <t xml:space="preserve">487.000 
927.000
131.000 
600.000 
533.000 
126.000 
55.000 
197.000 
676.000 
8.776.000
620.000 
588.000 
323.000 
250.000 
89.000 
326.000 
109.000 
33.000
</t>
  </si>
  <si>
    <t>$4.955.557</t>
  </si>
  <si>
    <t>$3.480.095</t>
  </si>
  <si>
    <t xml:space="preserve"> 3-2024-9976</t>
  </si>
  <si>
    <t>MARIA FERNANDA RODRIGUEZ VELA</t>
  </si>
  <si>
    <t xml:space="preserve">GINA CATHERINE VANEGAS SOLANO </t>
  </si>
  <si>
    <t>OSCAR MIGUEL DIAZ ROMERO</t>
  </si>
  <si>
    <t>EDMUNDO MERCED TONCEL ROSADO</t>
  </si>
  <si>
    <t>LUIS ALEJANDRO AVILA AVILA</t>
  </si>
  <si>
    <t>MARIA DEL PILAR ROMERO BARREIRO</t>
  </si>
  <si>
    <t>LYNDA MELISSA OYOLA CHADID</t>
  </si>
  <si>
    <t>DAVID FERNANDO RINCON BAUTISTA</t>
  </si>
  <si>
    <t>FLOR ESPERANZA ESPITIA CUENCA</t>
  </si>
  <si>
    <t>JUAN CAMILO GIRON QUIJANO</t>
  </si>
  <si>
    <t>JOHN JAIRO ENCISO ALARCON</t>
  </si>
  <si>
    <t>ANDRES FELIPE ALVAREZ JOYA</t>
  </si>
  <si>
    <t>JUAN JOSE GOMEZ URUEÑA</t>
  </si>
  <si>
    <t>ANDRES FELIPE DE LOS RIOS SALAZAR</t>
  </si>
  <si>
    <t>DAYANA CAROLINA HERAZO MIRANDA</t>
  </si>
  <si>
    <t>DIEGO DAVID BARRAGAN FERRO</t>
  </si>
  <si>
    <t>JUAN DAVID DUQUE BOTERO</t>
  </si>
  <si>
    <t>CARLOS ALBERTO GUZMAN SORIANO</t>
  </si>
  <si>
    <t>DIEGO FERNANDO DIAGAMA CRUZ</t>
  </si>
  <si>
    <t>JULIAN DANIEL LOPEZ MURCIA</t>
  </si>
  <si>
    <t>SHARON LIZETH ESCOBAR TRUJILLO</t>
  </si>
  <si>
    <t>DUQUE B CONSULTORES S.A.S</t>
  </si>
  <si>
    <t>MARIA PAULA ARROYAVE CAÑON</t>
  </si>
  <si>
    <t>SANTIAGO RESTREPO BAHAMON</t>
  </si>
  <si>
    <t>DAVID RICARDO BARRERA LEIVA</t>
  </si>
  <si>
    <t>DANIEL EDUARDO ROJAS POVEDA</t>
  </si>
  <si>
    <t>CLAUDIA ALEXANDRA CHACON  MUÑOZ</t>
  </si>
  <si>
    <t>ELAYNE KATHERIN HENAO SIERRA</t>
  </si>
  <si>
    <t>NEXCY JEANNETTE SANDOVAL BARBOSA</t>
  </si>
  <si>
    <t>YANKARLA VANNESSA PINEDA CABRERA</t>
  </si>
  <si>
    <t>DAIHANN HIDALGO AMEZQUITA</t>
  </si>
  <si>
    <t>HAROLD LEIBNITZ CHAUX CAMPOS</t>
  </si>
  <si>
    <t>DIEGO ALEXANDER URAZAN FRANCO</t>
  </si>
  <si>
    <t>Asesores Jurídicos y Consultores Empresariales S.A.S.</t>
  </si>
  <si>
    <t>JURÍDICA HERRERA, SATTLER &amp;OSSA S.A.S.</t>
  </si>
  <si>
    <t>JENNIFER ELIZABETH PALACIOS MONTENEGRO</t>
  </si>
  <si>
    <t>PAULA ANDREA ESCOBAR PAREJA</t>
  </si>
  <si>
    <t>ASTRID VIVIANA LUIS DAZA</t>
  </si>
  <si>
    <t>RAISA GUZMAN LÁZARO GUZMAN</t>
  </si>
  <si>
    <t>LUIS ANDRES FAJARDO ARTURO</t>
  </si>
  <si>
    <t>ROBERTO JAVIER OSPINA MAYORGA</t>
  </si>
  <si>
    <t>MYRIAM STELLA ORTIZ QUINTERO</t>
  </si>
  <si>
    <t>ORTEGON PULIDO ASOCIADOS SAS</t>
  </si>
  <si>
    <t>MYA ABOGADOS SAS</t>
  </si>
  <si>
    <t>CARLOS ENRIQUE AREVALO NARVAEZ</t>
  </si>
  <si>
    <t>DANNY JESUS COLMENARES HENAO</t>
  </si>
  <si>
    <t>MANUELA MARQUEZ ISAZA</t>
  </si>
  <si>
    <t>BRUCE DARIO VARGAS VARGAS</t>
  </si>
  <si>
    <t>SANTIAGO ALBERTO CORTAZAR PALOMEQUE</t>
  </si>
  <si>
    <t>CRISTIAN DANIEL ROJAS CUERVO</t>
  </si>
  <si>
    <t>DIANA CAROLINA SUAREZ 
GUTIERREZ</t>
  </si>
  <si>
    <t xml:space="preserve"> DISPAPELES S.A.S</t>
  </si>
  <si>
    <t>GLENDYS JURANY MERCADO CASTRO</t>
  </si>
  <si>
    <t>WALQUIRIA CORTES ROJAS</t>
  </si>
  <si>
    <t>INSTITUTO NACIONAL PARA 
SORDOS - INSOR</t>
  </si>
  <si>
    <t>GERSON GRADANOS VILLAMIL</t>
  </si>
  <si>
    <t>LAURA MARCELA ARENAS ROJAS</t>
  </si>
  <si>
    <t>NIDIA ESPERANZA CRISTANCHO RODRIGUEZ</t>
  </si>
  <si>
    <t>ANDRES FELIPE GONZALEZ DE PABLOS</t>
  </si>
  <si>
    <t>4 Persona Natural (2)</t>
  </si>
  <si>
    <t>3 Privadas (2)</t>
  </si>
  <si>
    <t>12 Cajas de Compensación (4)</t>
  </si>
  <si>
    <t>GUAJIRA</t>
  </si>
  <si>
    <t>RIOHACHA</t>
  </si>
  <si>
    <t>SUCRE</t>
  </si>
  <si>
    <t>TOLUVIEJO</t>
  </si>
  <si>
    <t>N.A.</t>
  </si>
  <si>
    <t>BUENAVENTURA</t>
  </si>
  <si>
    <t>CARTAGENA</t>
  </si>
  <si>
    <t>BOLIVAR</t>
  </si>
  <si>
    <t>ITAGUI</t>
  </si>
  <si>
    <t>CIMITARRA</t>
  </si>
  <si>
    <t>ANZOATEGUI</t>
  </si>
  <si>
    <t>SAN ANDRES</t>
  </si>
  <si>
    <t>SINCELEJO</t>
  </si>
  <si>
    <t>VENEZUELA</t>
  </si>
  <si>
    <t>VALENCIA</t>
  </si>
  <si>
    <t>ADMINISTRADOR DE EMPRESAS COMERCIALES</t>
  </si>
  <si>
    <t>50 MESES</t>
  </si>
  <si>
    <t>BACHILLER TECNICO COMERCIAL</t>
  </si>
  <si>
    <t>ADMINISTRADORA FINANCIERA</t>
  </si>
  <si>
    <t>INGENIERO EN MULTIMEDIA</t>
  </si>
  <si>
    <t>25 - 36 MESES</t>
  </si>
  <si>
    <t>96 MESES</t>
  </si>
  <si>
    <t>INGENIERO INFORMATICO</t>
  </si>
  <si>
    <t>TECNÓLOGO EN GESTIÓN DOCUMENTAL</t>
  </si>
  <si>
    <t>9 MESES</t>
  </si>
  <si>
    <t>22 MESES</t>
  </si>
  <si>
    <t>100 MESES</t>
  </si>
  <si>
    <t>72 MESES</t>
  </si>
  <si>
    <t>INGENIERO EN CONTROL Y AUTOMATIZACION</t>
  </si>
  <si>
    <t xml:space="preserve">TECNICO PROFESIONAL EN PROCESOS ADMINISTRATIVOS </t>
  </si>
  <si>
    <t>45 MESES</t>
  </si>
  <si>
    <t>TRABAJADORA SOCIAL</t>
  </si>
  <si>
    <t>17 MESES</t>
  </si>
  <si>
    <t>mfrodriguezv@secretariajuridica.gov.co</t>
  </si>
  <si>
    <t>gcvanegass@secretariajuridica.gov.co</t>
  </si>
  <si>
    <t xml:space="preserve">mpromerob@secretariajuridica.gov.co </t>
  </si>
  <si>
    <t>oapineda@secretariajuridica.gov.co</t>
  </si>
  <si>
    <t>dfrinconb@secretariajuridica.gov.co</t>
  </si>
  <si>
    <t>fespitiac@secretariajuridica.gov.co</t>
  </si>
  <si>
    <t xml:space="preserve">jcgironq@secretariajuridica.gov.co </t>
  </si>
  <si>
    <t>jenciso@secretariajuridica.gov.co</t>
  </si>
  <si>
    <t>jjgomez@secretariajuridica.gov.co</t>
  </si>
  <si>
    <t>dcherazom@secretariajuridica.gov.co</t>
  </si>
  <si>
    <t>ddbarraganf@secretariajuridica.gov.co</t>
  </si>
  <si>
    <t>jdduqueb@secretariajuridica.gov.co</t>
  </si>
  <si>
    <t>caguzmans@secretariajuridica.gov.co</t>
  </si>
  <si>
    <t>dfdiagamac@secretariajuridica.gov.co</t>
  </si>
  <si>
    <t>jdlopezm@secretariajuridica.gov.co</t>
  </si>
  <si>
    <t>slescobart@secretariajuridica.gov.co</t>
  </si>
  <si>
    <t>mparroyavec@secretariajuridica.gov.co</t>
  </si>
  <si>
    <t>srestrepob@secretariajuridica.gov.co</t>
  </si>
  <si>
    <t>drbarreral@secretariajuridica.gov.co</t>
  </si>
  <si>
    <t>derojasp@secretariajuridica.gov.co</t>
  </si>
  <si>
    <t>cachaconm@secretariajuridica.gov.co</t>
  </si>
  <si>
    <t>ekhenaos@secretariajuridica.gov.co</t>
  </si>
  <si>
    <t>njsandovalb@secretariajuridica.gov.co</t>
  </si>
  <si>
    <t>yvpinedac@secretariajuridica.gov.co</t>
  </si>
  <si>
    <t>dhidalgoa@secretariajuridica.gov.co</t>
  </si>
  <si>
    <t>hlchauxc@secretariajuridica.gov.co</t>
  </si>
  <si>
    <t>daurazanf@secretariajuridica.gov.co</t>
  </si>
  <si>
    <t>jepalaciosm@secretariajuridica.gov.co</t>
  </si>
  <si>
    <t>paescobarp@secretariajuridica.gov.co</t>
  </si>
  <si>
    <t>avluisd@secretariajuridica.gov.co</t>
  </si>
  <si>
    <t>rsguzmanl@secretariajuridica.gov.co</t>
  </si>
  <si>
    <t>lafajardoa@secretariajuridica.gov.co</t>
  </si>
  <si>
    <t>rjospinam@secretariajuridica.gov.co</t>
  </si>
  <si>
    <t>msortizq@secretariajuridica.gov.co</t>
  </si>
  <si>
    <t>cearevalon@secretariajuridica.gov.co</t>
  </si>
  <si>
    <t>djcolmenaresh@secretariajuridica.gov.co</t>
  </si>
  <si>
    <t>mmarquezi@secretariajuridica.gov.co</t>
  </si>
  <si>
    <t>bdvargasv@secretariajuridica.gov.co</t>
  </si>
  <si>
    <t>sacortazarp@secretariajuridica.gov.co</t>
  </si>
  <si>
    <t>cdrojasc@secretariajuridica.gov.co</t>
  </si>
  <si>
    <t>dcsuarezg@secretariajuridica.gov.co</t>
  </si>
  <si>
    <t>gjmercadoc@secretariajuridica.gov.co</t>
  </si>
  <si>
    <t>wcortesr@secretariajuridica.gov.co</t>
  </si>
  <si>
    <t>n.a</t>
  </si>
  <si>
    <t>necristanchor@secretariajuridica.gov.co</t>
  </si>
  <si>
    <t>afgonzalez@secretariajuridica.gov.co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</si>
  <si>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</si>
  <si>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</si>
  <si>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la definición, implementación y cumplimiento de la política pública y demás normatividad inherente al proceso estratégico de Atención a la Ciudadanía.</t>
  </si>
  <si>
    <t>Prestar servicios profesionales a la Dirección de Gestión Corporativa, para atender los asuntos relacionados con la implementación, gestión, control y seguimiento de actividades contempladas dentro del sistema de gestión de seguridad y salud en el trabajo.</t>
  </si>
  <si>
    <t>Prestar servicios profesionales en la Dirección de Gestión Corporativa, adelantando actividades enmarcadas dentro del proceso de Gestión Financiera.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</si>
  <si>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</si>
  <si>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</si>
  <si>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</si>
  <si>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</si>
  <si>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</si>
  <si>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</si>
  <si>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</si>
  <si>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</si>
  <si>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</si>
  <si>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servicios de apoyo a la gestión para realizar las actividades para la comunicación interna a nivel organizacional y la socialización de información de los procesos que conforman la Dirección de Gestión Corporativa</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</si>
  <si>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</si>
  <si>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</si>
  <si>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</si>
  <si>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</si>
  <si>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</si>
  <si>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</si>
  <si>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</si>
  <si>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</si>
  <si>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Prestar los servicios de apoyo a la gestión de las actividades técnicas, administrativas y documentales a la Dirección Distrital de Asuntos Disciplinarios.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</si>
  <si>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</si>
  <si>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</si>
  <si>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</si>
  <si>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</si>
  <si>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</si>
  <si>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</si>
  <si>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</si>
  <si>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</si>
  <si>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</si>
  <si>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</si>
  <si>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</si>
  <si>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</si>
  <si>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</si>
  <si>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</si>
  <si>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</si>
  <si>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Prestar servicios profesionales para apoyar las actividades de análisis, desarrollo y soporte técnico del
aplicativo PERNO para su adecuado funcionamiento.</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</si>
  <si>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</si>
  <si>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</si>
  <si>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</si>
  <si>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</si>
  <si>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</si>
  <si>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</si>
  <si>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Prestar servicios profesionales dentro de los procesos de Gestión del Talento Humano y Gestión Administrativa de la Dirección de Gestión Corporativa.</t>
  </si>
  <si>
    <t>Prestar los servicios profesionales como apoyo a la Dirección en materia contable y
financiera para el fortalecimiento de las gestiones administrativas y funcionales de la
dependencia.</t>
  </si>
  <si>
    <t>Prestar los servicios profesionales para desarrollar actividades relacionadas para la publicación de la Revista Doctrina Distrital</t>
  </si>
  <si>
    <t xml:space="preserve"> Prestar servicios profesionales para apoyar las actividades de análisis, desarrollo y soporte técnico del aplicativo SIGA para su adecuado funcionamiento</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</si>
  <si>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</si>
  <si>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</si>
  <si>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Prestar servicios profesionales para apoyar la administración de la red de datos y/o seguridad perimetral de la entidad y Directorio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</si>
  <si>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</si>
  <si>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</si>
  <si>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</si>
  <si>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para la formulación, estructuración y gestión recursos financieros y presupuestales enmarcados en el proyecto de inversión de la oficina de tecnologías de la secretaría jurídica.</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</si>
  <si>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</si>
  <si>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</si>
  <si>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</si>
  <si>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</si>
  <si>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para apoyar las actividades de gestión del conocimiento para el cuerpo de abogados del Distrito Capital, especialmente las asociadas al proceso de publicación de la revista de la Secretaría Jurídica Distrital y de su grupo de investigación.</t>
  </si>
  <si>
    <t>Prestar los servicios profesionales para elaborar investigaciones, análisis y documentos jurídicos necesarios para el desarrollo de una estrategia de compra pública en el distrito y demás actividades requeridas por la Dirección Distrital de Política Jurídica.</t>
  </si>
  <si>
    <t>Prestar los servicios profesionales especializados para realizar asesoría y acompañamiento en el desarrollo e implementación de estrategias de compras públicas eficientes e innovadoras y de instrumentos de agregación de demanda en el Distrito Capital.</t>
  </si>
  <si>
    <t>Prestar los servicios profesionales para el análisis de datos, seguimiento de políticas y desarrollo de estrategias de investigación para la generación de evidencia y toma de decisiones de política jurídica.</t>
  </si>
  <si>
    <t>Prestar los servicios profesionales a la Dirección Distrital de Doctrina y Asuntos Normativos, con el fin de apoyar la asistencia jurídica y técnica en el proceso de depuración y racionalización normativa de las entidades de los sectores de la administración distrital.</t>
  </si>
  <si>
    <t>Prestar los servicios profesionales a la Subsecretaría Jurídica Distrital en el control de legalidad, elaboración, análisis y revisión de los actos administrativos que deba suscribir el/la Alcalde/sa Mayor, el/la Secretario/a Jurídico Distrital o Subsecretario/a Jurídico/a asignados por el/la Subsecretario/a o supervisor del contrato, además de realizar el apoyo y acompañamiento en las actividades de competencia de la Subsecretaría Jurídica Distrital.</t>
  </si>
  <si>
    <t>Prestar los servicios profesionales para acompañar y apoyar las acciones que fortalezcan la gestión jurídica en todas las instancias de coordinación y generación de documentos y lineamientos jurídicos sobre la gestión jurídica distrital.</t>
  </si>
  <si>
    <t>Prestar servicios profesionales para el acompañamiento administrativo de los mecanismos de mediación, procesos de selección de árbitros y demás mecanismos alternativos de solución de conflictos y apoyar en el seguimiento al cumplimiento de providencias judiciales ejecutoriadas</t>
  </si>
  <si>
    <t>Prestar los servicios profesionales jurídicos especializados en asesoría y conceptualización de temas de alto impacto litigioso, en asuntos relativos a mecanismos alternativos de solución de conflictos, así como el acompañamiento en el fortalecimiento del modelo de gestión jurídica pública.</t>
  </si>
  <si>
    <t>Prestar servicios de apoyo a la gestión para el desarrollo de actividades de Organización documental de los archivos de gestión de la Secretaría Jurídica Distrital.</t>
  </si>
  <si>
    <t>Prestar los servicios profesionales para apoyar la ejecución del Plan anual de Auditorias de la vigencia 2024, en las actividades relacionadas con las auditorías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t>
  </si>
  <si>
    <t>Prestación de servicios profesionales especializados para apoyar a la Dirección de Asuntos Disciplinarios en aspectos legales y jurídicos referidos a los asuntos disciplinarios y administrativos.</t>
  </si>
  <si>
    <t>Prestar servicios profesionales especializados en la Dirección de Gestión Corporativa, brindando acompañamiento y asistencia técnica en los temas jurídicos que surjan dentro de los siete procesos a cargo de la dependencia</t>
  </si>
  <si>
    <t>Prestar servicios profesionales a la Dirección Distrital de Doctrina y Asuntos Normativos para la depuración y racionalización normativa de los sectores administrativos del Distrito Capital, así como asesorar y participar en la elaboración de documentos de contenido jurídico.</t>
  </si>
  <si>
    <t>Prestar los servicios profesionales para la verificación y análisis del cumplimiento de las obligaciones jurídicas de las entidades sin ánimo de lucro objeto de inspección de la Dirección de Inspección, Vigilancia y Control.</t>
  </si>
  <si>
    <t>Ofrecer los servicios profesionales para la inspección y vigilancia de la ESAL domiciliadas en el Distrito Capital, asegurando el cumplimiento financiero de las normativas legales y reglamentarias aplicables a las entidades sin ánimo de lucro.</t>
  </si>
  <si>
    <t>Brindar orientación jurídica a las entidades sin ánimo de lucro y al público en general frente al cumplimiento de la normativa que regula la inspección, vigilancia y control de éstas, así como prestar los servicios profesionales con el fin de apoyar al fortalecimiento de la función a cargo de esta Dirección conforme a los requerimientos efectuados por la Supervisión.</t>
  </si>
  <si>
    <t>Prestar los servicios profesionales para definir y desarrollar los documentos de análisis jurídicos, jurisprudenciales y herramientas legales en el marco del fortalecimiento del SIJIA.</t>
  </si>
  <si>
    <t>Prestar servicios profesionales a la Dirección Distrital de Doctrina y Asuntos Normativos, con el fin de diseñar, implementar y evaluar las estrategias que contribuyan con el aumento del índice de participación ciudadana incidente.</t>
  </si>
  <si>
    <t>Prestar los servicios profesionales para realizar las actividades relacionadas con la implementación y fortalecimiento del Sistema de Régimen Legal de Bogotá</t>
  </si>
  <si>
    <t>Prestar servicios profesionales de asesoría jurídica especializada para el acompañamiento y apoyo en el análisis de casos, presentación de fichas y acompañamiento en el desarrollo de las sesiones del comité de poder preferente, así como en las políticas y lineamientos en materia de arbitramento, amigables componedores, expertos técnicos y apoderados.</t>
  </si>
  <si>
    <t>Prestar servicios profesionales legales especializados para el análisis de información estadística del comportamiento de la actividad litigiosa del Distrito Capital y para la formulación de las recomendaciones y/o estrategias que permitan resolver los asuntos jurídicos de alto impacto litigioso, así como la representación judicial de la Secretaría Jurídica Distrital en los procesos judiciales asignados y el seguimiento y depuración a los procesos en el SIPROJ de las actuaciones y actividades....</t>
  </si>
  <si>
    <t>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</si>
  <si>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servicios de apoyo a la gestión en la Dirección de Gestión Corporativa, en el desarrollo de actividades derivadas del proceso de Gestión Contractual.</t>
  </si>
  <si>
    <t>Prestar los servicios profesionales para adelantar actividades relacionadas con el fortalecimiento del ecosistema de investigación para la gobernanza jurídica en el Distrito Capital.</t>
  </si>
  <si>
    <t>Prestar servicios profesionales para coadyuvar, planear, estructurar y ejercer la defensa de los derechos e intereses de la Secretaría Jurídica Distrital, a través de estrategias que permitan la articulación conjunta y armónica con los demás organismos y entidades del sector central, descentralizado y localidades en las acciones constitucionales de tutela, populares y de grupo que le sean asignadas por la Dirección Distrital de Gestión Judicial.</t>
  </si>
  <si>
    <t>Prestar los servicios profesionales a la Dirección Distrital de Inspección, Vigilancia y Control en la proyección de respuestas jurídicas frente a las solicitudes realizadas a la Dirección en el marco de sus funciones.</t>
  </si>
  <si>
    <t>Prestar los servicios de apoyo jurídico a esta Dirección en la proyección de certificados y requerimientos para velar por el cumplimiento de los deberes, obligaciones y responsabilidades de las entidades sin ánimo de lucro.</t>
  </si>
  <si>
    <t>Prestar los servicios profesionales para apoyar la estructuración técnica de las necesidades tecnológicas requeridas por la oficina TIC, así como apoyo en la arquitectura de datos y temas de BI, en de la Secretaría Jurídica Distrital</t>
  </si>
  <si>
    <t>Prestar sus servicios profesionales para el desarrollo de la estrategia de transformación Digital del modelo de atención de la SJD.</t>
  </si>
  <si>
    <t>Prestar los servicios de apoyo a la gestión de los asuntos propios de la Dirección Distrital de Inspección, Vigilancia y Control respecto de las entidades sin ánimo de lucro</t>
  </si>
  <si>
    <t>Prestar servicios profesionales a la Dirección de Gestión Corporativa, apoyando los procesos de contratación de la Entidad en lo relacionado con evaluaciones financieras y económicas, así como la ejecución de la etapa precontractual del PAA de la dependencia, y la gestión y seguimiento de indicadores y temas de calidad requeridos en la Dirección.</t>
  </si>
  <si>
    <t>Realizar la compra de materiales y suministros de papelería y útiles de escritorio para la Secretaría Jurídica Distrital</t>
  </si>
  <si>
    <t>Prestar los servicios de apoyo a la Dirección para velar por el cumplimiento de las obligaciones financieras y contables a cargo de las entidades sin ánimo de lucro.</t>
  </si>
  <si>
    <t>Prestar los servicios profesionales a la Dirección Distrital de Doctrina y Asuntos Normativos, con el fin de apoyar jurídicamente la elaboración de 1 decreto reglamentarios como parte de una estrategia de mejora normativa del sector jurídica.</t>
  </si>
  <si>
    <t>Prestar servicios especializados para desarrollar acciones que permitan a la SJD garantizar que la ciudadanía con discapacidad auditiva pueda acceder a la información sobre trámites, servicios u otros procedimientos administrativos.</t>
  </si>
  <si>
    <t xml:space="preserve"> Prestar sus servicios profesionales para proyectar la evolución tecnológica de los servicios tecnológicos de la entidad.</t>
  </si>
  <si>
    <t xml:space="preserve"> Prestar servicios profesionales en la Dirección de Gestión Corporativa, ejecutando actividades enmarcadas dentro del Proceso de Gestión Financiera, garantizando el cumplimiento de los procesos y procedimientos establecidos por la Entidad.</t>
  </si>
  <si>
    <t>Prestar servicios profesionales en la Dirección de Gestión Corporativa apoyando y liderando el fortalecimiento de estrategias que promuevan el bienestar de los servidores en el marco del Plan Estratégico del Talento Humano.</t>
  </si>
  <si>
    <t>Prestar los servicios profesionales a la Dirección Distrital de Doctrina y Asuntos Normativos con el fin de brindar asesoría jurídica y hacer seguimiento de las actividades a desarrollar en el proyecto de participación ciudadana incidente.</t>
  </si>
  <si>
    <t>SERGIO PINILLOS CABRALES</t>
  </si>
  <si>
    <t>MARIA ANGELA VIVES MENDOZA</t>
  </si>
  <si>
    <t xml:space="preserve">   Información  Contractual Secretaría Jurídica Distrital 2024 (Con corte a 30 de noviembre 2024)    </t>
  </si>
  <si>
    <t>134 -2024</t>
  </si>
  <si>
    <t>https://community.secop.gov.co/Public/Tendering/ContractNoticePhases/View?PPI=CO1.PPI.35126665&amp;isFromPublicArea=True&amp;isModal=</t>
  </si>
  <si>
    <t>SJD-MC-005-2024</t>
  </si>
  <si>
    <t>238-2024</t>
  </si>
  <si>
    <t>https://community.secop.gov.co/Public/Tendering/ContractNoticePhases/View?PPI=CO1.PPI.35509118&amp;isFromPublicArea=True&amp;isModal=False</t>
  </si>
  <si>
    <t>SJD-CD-230-2024</t>
  </si>
  <si>
    <t>239-2024</t>
  </si>
  <si>
    <t>https://community.secop.gov.co/Public/Tendering/ContractNoticePhases/View?PPI=CO1.PPI.35527716&amp;isFromPublicArea=True&amp;isModal=False</t>
  </si>
  <si>
    <t>SJD-CD-231-2024</t>
  </si>
  <si>
    <t>240-2024</t>
  </si>
  <si>
    <t>https://community.secop.gov.co/Public/Tendering/ContractNoticePhases/View?PPI=CO1.PPI.34936433&amp;isFromPublicArea=True&amp;isModal=False</t>
  </si>
  <si>
    <t>SJD-SASI-001-2024</t>
  </si>
  <si>
    <t>241-2024</t>
  </si>
  <si>
    <t>https://community.secop.gov.co/Public/Tendering/ContractNoticePhases/View?PPI=CO1.PPI.35617379&amp;isFromPublicArea=True&amp;isModal=False</t>
  </si>
  <si>
    <t>SJD-CD-232-2024</t>
  </si>
  <si>
    <t>242-2024</t>
  </si>
  <si>
    <t>https://community.secop.gov.co/Public/Tendering/ContractNoticePhases/View?PPI=CO1.PPI.35019240&amp;isFromPublicArea=True&amp;isModal=False</t>
  </si>
  <si>
    <t>SJD-SAMC-002-2024</t>
  </si>
  <si>
    <t>243-2024</t>
  </si>
  <si>
    <t>https://community.secop.gov.co/Public/Tendering/ContractNoticePhases/View?PPI=CO1.PPI.35678473&amp;isFromPublicArea=True&amp;isModal=False</t>
  </si>
  <si>
    <t>SJD-CD-233-2024</t>
  </si>
  <si>
    <t>244-2024</t>
  </si>
  <si>
    <t>https://community.secop.gov.co/Public/Tendering/ContractNoticePhases/View?PPI=CO1.PPI.35723978&amp;isFromPublicArea=True&amp;isModal=False</t>
  </si>
  <si>
    <t>SJD-CD-234-2024</t>
  </si>
  <si>
    <t>245-2024</t>
  </si>
  <si>
    <t>https://community.secop.gov.co/Public/Tendering/ContractNoticePhases/View?PPI=CO1.PPI.35767726&amp;isFromPublicArea=True&amp;isModal=False</t>
  </si>
  <si>
    <t>SJD-CD-235-2024</t>
  </si>
  <si>
    <t>246-2024</t>
  </si>
  <si>
    <t>https://community.secop.gov.co/Public/Tendering/ContractNoticePhases/View?PPI=CO1.PPI.35451680&amp;isFromPublicArea=True&amp;isModal=False</t>
  </si>
  <si>
    <t>SJD-MC-006-2024</t>
  </si>
  <si>
    <t>247-2024</t>
  </si>
  <si>
    <t>CO1.PCCNTR.6991221</t>
  </si>
  <si>
    <t>CO1.PCCNTR.7000633</t>
  </si>
  <si>
    <t>CO1.PCCNTR.7004530</t>
  </si>
  <si>
    <t>CO1.PCCNTR.7009297</t>
  </si>
  <si>
    <t>CO1.PCCNTR.7019900</t>
  </si>
  <si>
    <t xml:space="preserve"> CO1.PCCNTR.7025405</t>
  </si>
  <si>
    <t>CO1.PCCNTR.7031407</t>
  </si>
  <si>
    <t>CO1.PCCNTR.7041005</t>
  </si>
  <si>
    <t>CO1.PCCNTR.7046771</t>
  </si>
  <si>
    <t xml:space="preserve">	CO1.PCCNTR.7056706</t>
  </si>
  <si>
    <t>O230117459920240181</t>
  </si>
  <si>
    <t>Fortalecimiento estratégico
institucional y mejora de la gestión
de la Secretaría Jurídica Distrital de
Bogotá D.C.</t>
  </si>
  <si>
    <t>O23011712052024027803005</t>
  </si>
  <si>
    <t>O2120201003053544203</t>
  </si>
  <si>
    <t>Mezclas químicas para extintores</t>
  </si>
  <si>
    <t>O232020200887130 Servicios de 
mantenimiento y reparación de 
computadores y equipos periféricos</t>
  </si>
  <si>
    <t>O232020200883129 Otros servicios 
de consultoría empresarial</t>
  </si>
  <si>
    <t>16-12-024</t>
  </si>
  <si>
    <t>3 meses y 12 dias</t>
  </si>
  <si>
    <t>14 meses y 15 dias</t>
  </si>
  <si>
    <t>16 DIAS</t>
  </si>
  <si>
    <t>8 MESES 16 DIAS</t>
  </si>
  <si>
    <t>8 meses 19 dias</t>
  </si>
  <si>
    <t>1 mes y 16 dias</t>
  </si>
  <si>
    <t>18 dias</t>
  </si>
  <si>
    <t>8 meses y 8 dias</t>
  </si>
  <si>
    <t>1 mes</t>
  </si>
  <si>
    <t>8 meses</t>
  </si>
  <si>
    <t>17 DIAS</t>
  </si>
  <si>
    <t>6 MESES Y 17 DIAS</t>
  </si>
  <si>
    <t>10 DIAS</t>
  </si>
  <si>
    <t>5 MESES Y 19 DIAS</t>
  </si>
  <si>
    <t>1 mes y 12 dias</t>
  </si>
  <si>
    <t>6 meses y 26 dias</t>
  </si>
  <si>
    <t>1 MES Y 18 DIAS</t>
  </si>
  <si>
    <t>7 MESES Y 2 DIAS</t>
  </si>
  <si>
    <t>1 mes y 5 dias</t>
  </si>
  <si>
    <t>6 meses y 5 dias</t>
  </si>
  <si>
    <t>5 meses y 5 dias</t>
  </si>
  <si>
    <t>5 meses y 22 dias</t>
  </si>
  <si>
    <t>1 mes y 1 dia</t>
  </si>
  <si>
    <t>6 meses y 1 dia</t>
  </si>
  <si>
    <t>1 MES</t>
  </si>
  <si>
    <t>4 meses y 16 dias</t>
  </si>
  <si>
    <t>14 dias</t>
  </si>
  <si>
    <t>4 meses y 29 dias</t>
  </si>
  <si>
    <t>22 DIAS</t>
  </si>
  <si>
    <t>5 MESES Y 22 DIAS</t>
  </si>
  <si>
    <t>MULTIPLES TECNOLOGIAS APLICADAS DE COLOMBIA S.A.S. - MTA DE COLOMBIA S.A.S.</t>
  </si>
  <si>
    <t>JUAN CARLOS BARRERA CASTIBLANCO</t>
  </si>
  <si>
    <t>GUILLERMO OTALORA LOZANO</t>
  </si>
  <si>
    <t>Royal Tech Group SAS</t>
  </si>
  <si>
    <t>VALERIA ANDREA GAMARRA PENAGOS</t>
  </si>
  <si>
    <t>Fundacion G3</t>
  </si>
  <si>
    <t>PABLO DAVID ESCOBAR LOPEZ</t>
  </si>
  <si>
    <t>SONIA DAMARIS CASTIBLANCO GARCIA</t>
  </si>
  <si>
    <t>ANGIE BRIGGIE LOTERO MORENO</t>
  </si>
  <si>
    <t>RODOLFO BARBOSA BARBOSA-CUERPO OFICIAL DE PREVENCION DE EMERGENCIAS</t>
  </si>
  <si>
    <t>ALTANTICO</t>
  </si>
  <si>
    <t>BARRANQUILLA</t>
  </si>
  <si>
    <t>74 MESES</t>
  </si>
  <si>
    <t>Técnico en asistencia en organización de archivos</t>
  </si>
  <si>
    <t>TECNOLOGO EN GESTIÓN DOCUMENTAL</t>
  </si>
  <si>
    <t>N,A</t>
  </si>
  <si>
    <t xml:space="preserve">jcbarrerac@secretariajuridica.gov.co </t>
  </si>
  <si>
    <t>Adquirir servicios especializados para el mantenimiento preventivo y correctivo del datacenter.</t>
  </si>
  <si>
    <t>Prestar servicios profesionales a la Secretaría Jurídica Distrital para adelantar las gestiones e instrumentos relacionados con la Política de Gestión estadística en el marco del MIPG.</t>
  </si>
  <si>
    <t>Prestación de servicios de profesionales especializados en el desarrollo de estrategias para el seguimiento al cumplimiento de las decisiones proferidas por la Corte Constitucional en el marco de las acciones de tutela y de constitucionalidad, así como la proyección de acciones constitucionales e intervenciones judiciales y legislativas a cargo del Distrito Capital.</t>
  </si>
  <si>
    <t>Adquirir el servicio de correo electrónico y hosting para la Secretaría Jurídica Distrital</t>
  </si>
  <si>
    <t>Prestar servicios profesionales en la Dirección de Gestión Corporativa, brindando apoyo jurídico al proceso de Talento Humano, en todo lo relacionado con el ciclo de vinculación y desvinculación de personal.</t>
  </si>
  <si>
    <t>Prestar los servicios de apoyo logístico para la realización de los eventos adelantados por parte de la Secretaría Jurídica Distrital o dónde ella haga parte.</t>
  </si>
  <si>
    <t>Prestar los servicios para el examen de la información de las entidades sin ánimo de lucro a efectos de velar por el cumplimiento de la normativa vigente a través de la generación de las acciones que se requieran en el marco del ejercicio de la función de inspección, vigilancia y control y dar acompañamiento en el ejercicio de las actividades de competencia de la Dirección.</t>
  </si>
  <si>
    <t>Prestar servicios como técnico para el desarrollo de actividades de organización del archivo de gestión de la Dirección de Gestión Corporativa de la Secretaría Jurídica Distrital.</t>
  </si>
  <si>
    <t xml:space="preserve"> Prestar servicios técnicos a la Dirección de Gestión Corporativa para efectuar el proceso de transferencia documental primaria y los traslados documentales de los archivos de la Secretaría Jurídica Distrital.</t>
  </si>
  <si>
    <t>Realizar la compra y mantenimiento de extintores.</t>
  </si>
  <si>
    <t>381 3000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</si>
</sst>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d/m/yyyy"/>
    <numFmt numFmtId="167" formatCode="[$-240A]d&quot; de &quot;mmmm&quot; de &quot;yyyy"/>
    <numFmt numFmtId="168" formatCode="_-&quot;$&quot;\ * #,##0_-;\-&quot;$&quot;\ * #,##0_-;_-&quot;$&quot;\ * &quot;-&quot;??_-;_-@"/>
    <numFmt numFmtId="169" formatCode="d\-m\-yyyy"/>
  </numFmts>
  <fonts count="22"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b/>
      <sz val="11"/>
      <name val="Calibri"/>
      <family val="2"/>
    </font>
    <font>
      <sz val="11"/>
      <name val="Calibri"/>
      <family val="2"/>
      <scheme val="minor"/>
    </font>
    <font>
      <sz val="9"/>
      <color theme="1"/>
      <name val="Calibri"/>
      <family val="2"/>
    </font>
    <font>
      <sz val="9"/>
      <color rgb="FF000000"/>
      <name val="Calibri"/>
      <family val="2"/>
    </font>
    <font>
      <sz val="10"/>
      <color theme="1"/>
      <name val="Arial"/>
      <family val="2"/>
    </font>
    <font>
      <b/>
      <sz val="9"/>
      <color theme="1"/>
      <name val="Calibri"/>
      <family val="2"/>
    </font>
    <font>
      <sz val="12"/>
      <color rgb="FF000000"/>
      <name val="Arial"/>
      <family val="2"/>
    </font>
    <font>
      <u/>
      <sz val="11"/>
      <color theme="10"/>
      <name val="Calibri"/>
      <family val="2"/>
    </font>
    <font>
      <sz val="11"/>
      <color theme="1"/>
      <name val="Calibri"/>
      <family val="2"/>
    </font>
    <font>
      <sz val="10"/>
      <color theme="1"/>
      <name val="Calibri"/>
      <family val="2"/>
    </font>
    <font>
      <u/>
      <sz val="11"/>
      <color theme="10"/>
      <name val="Calibri"/>
      <family val="2"/>
      <scheme val="minor"/>
    </font>
    <font>
      <u/>
      <sz val="11"/>
      <color theme="1"/>
      <name val="Calibri"/>
      <family val="2"/>
    </font>
    <font>
      <sz val="11"/>
      <color theme="1"/>
      <name val="Calibri"/>
      <family val="2"/>
      <scheme val="minor"/>
    </font>
    <font>
      <sz val="8"/>
      <color rgb="FF000000"/>
      <name val="Arial"/>
      <family val="2"/>
    </font>
    <font>
      <sz val="9"/>
      <color rgb="FF0000FF"/>
      <name val="Calibri"/>
      <family val="2"/>
    </font>
    <font>
      <b/>
      <sz val="9"/>
      <color rgb="FFFF0000"/>
      <name val="Calibri"/>
      <family val="2"/>
    </font>
    <font>
      <b/>
      <sz val="11"/>
      <color rgb="FFFF0000"/>
      <name val="Calibri"/>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9">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15" fillId="0" borderId="0" applyNumberFormat="0" applyFill="0" applyBorder="0" applyAlignment="0" applyProtection="0"/>
  </cellStyleXfs>
  <cellXfs count="102">
    <xf numFmtId="0" fontId="0" fillId="0" borderId="0" xfId="0"/>
    <xf numFmtId="0" fontId="3" fillId="0" borderId="0" xfId="0" applyFont="1"/>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xf numFmtId="0" fontId="7"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167" fontId="7" fillId="0" borderId="3" xfId="0" applyNumberFormat="1" applyFont="1" applyBorder="1" applyAlignment="1">
      <alignment horizontal="center" vertical="center" wrapText="1"/>
    </xf>
    <xf numFmtId="167" fontId="8" fillId="0" borderId="3" xfId="0" applyNumberFormat="1" applyFont="1" applyBorder="1" applyAlignment="1">
      <alignment horizontal="center" vertical="center" wrapText="1"/>
    </xf>
    <xf numFmtId="167" fontId="7" fillId="0" borderId="3" xfId="0" applyNumberFormat="1" applyFont="1" applyBorder="1" applyAlignment="1">
      <alignment horizontal="center" vertical="center"/>
    </xf>
    <xf numFmtId="0" fontId="7" fillId="3" borderId="3"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168" fontId="7" fillId="0" borderId="3" xfId="0" applyNumberFormat="1" applyFont="1" applyBorder="1" applyAlignment="1">
      <alignment horizontal="center" vertical="center" wrapText="1"/>
    </xf>
    <xf numFmtId="168" fontId="7"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xf>
    <xf numFmtId="0" fontId="7"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3" xfId="0" applyFont="1" applyBorder="1" applyAlignment="1">
      <alignment horizontal="center"/>
    </xf>
    <xf numFmtId="0" fontId="7" fillId="4" borderId="7" xfId="0" applyFont="1" applyFill="1" applyBorder="1" applyAlignment="1">
      <alignment horizontal="center" vertical="center" wrapText="1"/>
    </xf>
    <xf numFmtId="0" fontId="13" fillId="4" borderId="3" xfId="0" applyFont="1" applyFill="1" applyBorder="1" applyAlignment="1">
      <alignment horizontal="center" vertical="center"/>
    </xf>
    <xf numFmtId="167" fontId="7" fillId="4"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3" fillId="4" borderId="3" xfId="0" applyFont="1" applyFill="1" applyBorder="1" applyAlignment="1">
      <alignment horizontal="center" vertical="center" wrapText="1"/>
    </xf>
    <xf numFmtId="3" fontId="13" fillId="0" borderId="3" xfId="0" applyNumberFormat="1" applyFont="1" applyBorder="1"/>
    <xf numFmtId="168" fontId="10" fillId="0" borderId="3" xfId="0" applyNumberFormat="1" applyFont="1" applyBorder="1" applyAlignment="1">
      <alignment horizontal="center" vertical="center" wrapText="1"/>
    </xf>
    <xf numFmtId="0" fontId="13" fillId="0" borderId="3" xfId="0" applyFont="1" applyBorder="1"/>
    <xf numFmtId="0" fontId="4" fillId="2" borderId="3" xfId="0" applyFont="1" applyFill="1" applyBorder="1" applyAlignment="1">
      <alignment horizontal="center" vertical="center" wrapText="1"/>
    </xf>
    <xf numFmtId="49" fontId="10"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49" fontId="7" fillId="4" borderId="3" xfId="0" applyNumberFormat="1" applyFont="1" applyFill="1" applyBorder="1" applyAlignment="1">
      <alignment horizontal="center" vertical="center" wrapText="1"/>
    </xf>
    <xf numFmtId="1" fontId="7" fillId="0" borderId="3" xfId="0" applyNumberFormat="1" applyFont="1" applyBorder="1" applyAlignment="1">
      <alignment horizontal="center" vertical="center" wrapText="1"/>
    </xf>
    <xf numFmtId="165" fontId="7" fillId="4" borderId="3" xfId="0" applyNumberFormat="1" applyFont="1" applyFill="1" applyBorder="1" applyAlignment="1">
      <alignment horizontal="center" vertical="center" wrapText="1"/>
    </xf>
    <xf numFmtId="165" fontId="13" fillId="4" borderId="3" xfId="0" applyNumberFormat="1" applyFont="1" applyFill="1" applyBorder="1" applyAlignment="1">
      <alignment horizontal="center" vertical="center"/>
    </xf>
    <xf numFmtId="14" fontId="5" fillId="2" borderId="3" xfId="0" applyNumberFormat="1" applyFont="1" applyFill="1" applyBorder="1" applyAlignment="1">
      <alignment horizontal="center" vertical="center" wrapText="1"/>
    </xf>
    <xf numFmtId="14" fontId="3" fillId="0" borderId="0" xfId="0" applyNumberFormat="1" applyFont="1"/>
    <xf numFmtId="0" fontId="1" fillId="0" borderId="2" xfId="0" applyFont="1" applyBorder="1" applyAlignment="1">
      <alignment horizontal="left" vertical="center"/>
    </xf>
    <xf numFmtId="0" fontId="1" fillId="0" borderId="5" xfId="0" applyFont="1" applyBorder="1" applyAlignment="1">
      <alignment horizontal="left" vertical="center"/>
    </xf>
    <xf numFmtId="0" fontId="2" fillId="0" borderId="1" xfId="0" applyFont="1" applyBorder="1" applyAlignment="1">
      <alignment horizontal="left" vertical="center"/>
    </xf>
    <xf numFmtId="0" fontId="1" fillId="0" borderId="2" xfId="0" applyFont="1" applyBorder="1" applyAlignment="1">
      <alignment horizontal="left"/>
    </xf>
    <xf numFmtId="0" fontId="12" fillId="0" borderId="0" xfId="0" applyFont="1" applyAlignment="1">
      <alignment wrapText="1"/>
    </xf>
    <xf numFmtId="0" fontId="13" fillId="0" borderId="0" xfId="0" applyFont="1" applyAlignment="1">
      <alignment wrapText="1"/>
    </xf>
    <xf numFmtId="0" fontId="15" fillId="0" borderId="0" xfId="1" applyAlignment="1">
      <alignment wrapText="1"/>
    </xf>
    <xf numFmtId="0" fontId="13" fillId="0" borderId="3" xfId="0" applyFont="1" applyBorder="1" applyAlignment="1">
      <alignment wrapText="1"/>
    </xf>
    <xf numFmtId="0" fontId="12" fillId="0" borderId="0" xfId="0" applyFont="1" applyAlignment="1">
      <alignment horizontal="center" vertical="center" wrapText="1"/>
    </xf>
    <xf numFmtId="0" fontId="13" fillId="0" borderId="0" xfId="0" applyFont="1"/>
    <xf numFmtId="0" fontId="16" fillId="0" borderId="0" xfId="0" applyFont="1" applyAlignment="1">
      <alignment wrapText="1"/>
    </xf>
    <xf numFmtId="165" fontId="7" fillId="0" borderId="4" xfId="0" applyNumberFormat="1" applyFont="1" applyBorder="1" applyAlignment="1">
      <alignment horizontal="center" vertical="center" wrapText="1"/>
    </xf>
    <xf numFmtId="165" fontId="8"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xf>
    <xf numFmtId="165" fontId="7" fillId="4" borderId="4" xfId="0" applyNumberFormat="1" applyFont="1" applyFill="1" applyBorder="1" applyAlignment="1">
      <alignment horizontal="center" vertical="center" wrapText="1"/>
    </xf>
    <xf numFmtId="0" fontId="13" fillId="0" borderId="3" xfId="0" applyFont="1" applyBorder="1" applyAlignment="1">
      <alignment horizontal="center" wrapText="1"/>
    </xf>
    <xf numFmtId="0" fontId="7" fillId="0" borderId="0" xfId="0" applyFont="1" applyAlignment="1">
      <alignment horizontal="center" vertical="center" wrapText="1"/>
    </xf>
    <xf numFmtId="167" fontId="13" fillId="0" borderId="3" xfId="0" applyNumberFormat="1" applyFont="1" applyBorder="1"/>
    <xf numFmtId="168" fontId="13" fillId="0" borderId="3" xfId="0" applyNumberFormat="1" applyFont="1" applyBorder="1"/>
    <xf numFmtId="168" fontId="8" fillId="0" borderId="3" xfId="0" applyNumberFormat="1" applyFont="1" applyBorder="1" applyAlignment="1">
      <alignment horizontal="center" vertical="center" wrapText="1"/>
    </xf>
    <xf numFmtId="164" fontId="18" fillId="0" borderId="3" xfId="0" applyNumberFormat="1" applyFont="1" applyBorder="1" applyAlignment="1">
      <alignment horizontal="left" vertical="center"/>
    </xf>
    <xf numFmtId="1" fontId="7" fillId="4" borderId="3" xfId="0" applyNumberFormat="1" applyFont="1" applyFill="1" applyBorder="1" applyAlignment="1">
      <alignment horizontal="center" vertical="center" wrapText="1"/>
    </xf>
    <xf numFmtId="1" fontId="8" fillId="0" borderId="3" xfId="0" applyNumberFormat="1" applyFont="1" applyBorder="1" applyAlignment="1">
      <alignment horizontal="center" vertical="center" wrapText="1"/>
    </xf>
    <xf numFmtId="1" fontId="7" fillId="0" borderId="3" xfId="0" applyNumberFormat="1" applyFont="1" applyBorder="1" applyAlignment="1">
      <alignment horizontal="center" vertical="center"/>
    </xf>
    <xf numFmtId="3" fontId="19" fillId="0" borderId="3" xfId="0" applyNumberFormat="1" applyFont="1" applyBorder="1" applyAlignment="1">
      <alignment horizontal="center" vertical="center" wrapText="1"/>
    </xf>
    <xf numFmtId="0" fontId="9" fillId="0" borderId="8" xfId="0" applyFont="1" applyBorder="1" applyAlignment="1">
      <alignment vertical="center" wrapText="1"/>
    </xf>
    <xf numFmtId="0" fontId="9" fillId="0" borderId="3" xfId="0" applyFont="1" applyBorder="1" applyAlignment="1">
      <alignment vertical="center" wrapText="1"/>
    </xf>
    <xf numFmtId="3" fontId="12" fillId="0" borderId="3"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0" fontId="12" fillId="0" borderId="3" xfId="0" applyFont="1" applyBorder="1" applyAlignment="1">
      <alignment vertical="center" wrapText="1"/>
    </xf>
    <xf numFmtId="168"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12" fillId="0" borderId="8" xfId="0" applyNumberFormat="1" applyFont="1" applyBorder="1" applyAlignment="1">
      <alignment horizontal="center" vertical="center" wrapText="1"/>
    </xf>
    <xf numFmtId="0" fontId="12" fillId="0" borderId="8" xfId="0" applyFont="1" applyBorder="1" applyAlignment="1">
      <alignment horizontal="center" vertical="center"/>
    </xf>
    <xf numFmtId="0" fontId="12" fillId="0" borderId="8" xfId="0" applyFont="1" applyBorder="1" applyAlignment="1">
      <alignment vertical="center" wrapText="1"/>
    </xf>
    <xf numFmtId="168" fontId="12" fillId="0" borderId="3" xfId="0" applyNumberFormat="1" applyFont="1" applyBorder="1" applyAlignment="1">
      <alignment horizontal="center" vertical="center" wrapText="1"/>
    </xf>
    <xf numFmtId="3" fontId="12" fillId="0" borderId="3" xfId="0" applyNumberFormat="1" applyFont="1" applyBorder="1" applyAlignment="1">
      <alignment horizontal="center" vertical="center"/>
    </xf>
    <xf numFmtId="0" fontId="12" fillId="4" borderId="3" xfId="0" applyFont="1" applyFill="1" applyBorder="1" applyAlignment="1">
      <alignment horizontal="center" vertical="center"/>
    </xf>
    <xf numFmtId="167" fontId="12" fillId="4" borderId="3" xfId="0" applyNumberFormat="1" applyFont="1" applyFill="1" applyBorder="1" applyAlignment="1">
      <alignment horizontal="center" vertical="center" wrapText="1"/>
    </xf>
    <xf numFmtId="2" fontId="7" fillId="0" borderId="3" xfId="0" applyNumberFormat="1" applyFont="1" applyBorder="1" applyAlignment="1">
      <alignment horizontal="center" vertical="center" wrapText="1"/>
    </xf>
    <xf numFmtId="2" fontId="7" fillId="4" borderId="3" xfId="0" applyNumberFormat="1" applyFont="1" applyFill="1" applyBorder="1" applyAlignment="1">
      <alignment horizontal="center" vertical="center" wrapText="1"/>
    </xf>
    <xf numFmtId="2" fontId="8" fillId="0" borderId="3" xfId="0" applyNumberFormat="1" applyFont="1" applyBorder="1" applyAlignment="1">
      <alignment horizontal="center" vertical="center" wrapText="1"/>
    </xf>
    <xf numFmtId="2" fontId="7" fillId="0" borderId="3" xfId="0" applyNumberFormat="1" applyFont="1" applyBorder="1" applyAlignment="1">
      <alignment horizontal="center" vertical="center"/>
    </xf>
    <xf numFmtId="2" fontId="13" fillId="4" borderId="3" xfId="0" applyNumberFormat="1" applyFont="1" applyFill="1" applyBorder="1" applyAlignment="1">
      <alignment horizontal="center" vertical="center"/>
    </xf>
    <xf numFmtId="2" fontId="13" fillId="0" borderId="3" xfId="0" applyNumberFormat="1" applyFont="1" applyBorder="1" applyAlignment="1">
      <alignment horizontal="center" vertical="center"/>
    </xf>
    <xf numFmtId="49" fontId="13" fillId="0" borderId="3" xfId="0" applyNumberFormat="1" applyFont="1" applyBorder="1" applyAlignment="1">
      <alignment horizontal="center" vertical="center" wrapText="1"/>
    </xf>
    <xf numFmtId="165" fontId="13" fillId="0" borderId="3" xfId="0" applyNumberFormat="1" applyFont="1" applyBorder="1"/>
    <xf numFmtId="169" fontId="7" fillId="0" borderId="3" xfId="0" applyNumberFormat="1" applyFont="1" applyBorder="1" applyAlignment="1">
      <alignment horizontal="center" vertical="center" wrapText="1"/>
    </xf>
    <xf numFmtId="165" fontId="20" fillId="4" borderId="3" xfId="0" applyNumberFormat="1" applyFont="1" applyFill="1" applyBorder="1" applyAlignment="1">
      <alignment horizontal="center" vertical="center" wrapText="1"/>
    </xf>
    <xf numFmtId="165" fontId="20" fillId="0" borderId="3" xfId="0" applyNumberFormat="1" applyFont="1" applyBorder="1" applyAlignment="1">
      <alignment horizontal="center" vertical="center" wrapText="1"/>
    </xf>
    <xf numFmtId="165" fontId="20" fillId="4" borderId="3" xfId="0" applyNumberFormat="1" applyFont="1" applyFill="1" applyBorder="1" applyAlignment="1">
      <alignment horizontal="center" vertical="center"/>
    </xf>
    <xf numFmtId="165" fontId="21" fillId="4" borderId="3" xfId="0" applyNumberFormat="1" applyFont="1" applyFill="1" applyBorder="1" applyAlignment="1">
      <alignment horizontal="center" vertical="center"/>
    </xf>
    <xf numFmtId="167" fontId="20" fillId="4" borderId="3" xfId="0" applyNumberFormat="1" applyFont="1" applyFill="1" applyBorder="1" applyAlignment="1">
      <alignment horizontal="center" vertical="center" wrapText="1"/>
    </xf>
    <xf numFmtId="169" fontId="21" fillId="4" borderId="3" xfId="0" applyNumberFormat="1" applyFont="1" applyFill="1" applyBorder="1" applyAlignment="1">
      <alignment horizontal="center" vertical="center"/>
    </xf>
  </cellXfs>
  <cellStyles count="2">
    <cellStyle name="Hipervínculo" xfId="1" builtinId="8"/>
    <cellStyle name="Normal" xfId="0" builtinId="0"/>
  </cellStyles>
  <dxfs count="113">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vlcamachos@secretariajuridica.gov.co" TargetMode="External"/><Relationship Id="rId21" Type="http://schemas.openxmlformats.org/officeDocument/2006/relationships/hyperlink" Target="mailto:aduranc@secretariajuridica.gov.co" TargetMode="External"/><Relationship Id="rId42" Type="http://schemas.openxmlformats.org/officeDocument/2006/relationships/hyperlink" Target="mailto:jmtovart@secretariajuridica.gov.co" TargetMode="External"/><Relationship Id="rId47" Type="http://schemas.openxmlformats.org/officeDocument/2006/relationships/hyperlink" Target="mailto:jamendezp@secretariajuridica.gov.co" TargetMode="External"/><Relationship Id="rId63" Type="http://schemas.openxmlformats.org/officeDocument/2006/relationships/hyperlink" Target="mailto:mlguzmang@secretariajuridica.gov.co" TargetMode="External"/><Relationship Id="rId68" Type="http://schemas.openxmlformats.org/officeDocument/2006/relationships/hyperlink" Target="mailto:eamoralesv@secretariajuridica.gov.co" TargetMode="External"/><Relationship Id="rId84" Type="http://schemas.openxmlformats.org/officeDocument/2006/relationships/hyperlink" Target="mailto:hlchauxc@secretariajuridica.gov.co" TargetMode="External"/><Relationship Id="rId89" Type="http://schemas.openxmlformats.org/officeDocument/2006/relationships/hyperlink" Target="mailto:lafajardoa@secretariajuridica.gov.co" TargetMode="External"/><Relationship Id="rId16" Type="http://schemas.openxmlformats.org/officeDocument/2006/relationships/hyperlink" Target="mailto:djcolmenaresh@secretariajuridica.gov.co" TargetMode="External"/><Relationship Id="rId11" Type="http://schemas.openxmlformats.org/officeDocument/2006/relationships/hyperlink" Target="mailto:easanchezr@secretariajuridica.gov.co" TargetMode="External"/><Relationship Id="rId32" Type="http://schemas.openxmlformats.org/officeDocument/2006/relationships/hyperlink" Target="mailto:krquinteroc@secretariajuridica.gov.co" TargetMode="External"/><Relationship Id="rId37" Type="http://schemas.openxmlformats.org/officeDocument/2006/relationships/hyperlink" Target="mailto:ljhernandez@secretariajuridica.gov.co" TargetMode="External"/><Relationship Id="rId53" Type="http://schemas.openxmlformats.org/officeDocument/2006/relationships/hyperlink" Target="mailto:mecaicedon@secretariajuridica.gov.co" TargetMode="External"/><Relationship Id="rId58" Type="http://schemas.openxmlformats.org/officeDocument/2006/relationships/hyperlink" Target="mailto:rcastillob@secretariajuridica.gov.co" TargetMode="External"/><Relationship Id="rId74" Type="http://schemas.openxmlformats.org/officeDocument/2006/relationships/hyperlink" Target="mailto:spmorenog@secretariajuridica.gov.co" TargetMode="External"/><Relationship Id="rId79" Type="http://schemas.openxmlformats.org/officeDocument/2006/relationships/hyperlink" Target="mailto:cachaconm@secretariajuridica.gov.co" TargetMode="External"/><Relationship Id="rId5" Type="http://schemas.openxmlformats.org/officeDocument/2006/relationships/hyperlink" Target="https://community.secop.gov.co/Public/Tendering/ContractNoticePhases/View?PPI=CO1.PPI.31457171&amp;isFromPublicArea=True&amp;isModal=False" TargetMode="External"/><Relationship Id="rId90" Type="http://schemas.openxmlformats.org/officeDocument/2006/relationships/hyperlink" Target="mailto:msortizq@secretariajuridica.gov.co" TargetMode="External"/><Relationship Id="rId95" Type="http://schemas.openxmlformats.org/officeDocument/2006/relationships/hyperlink" Target="mailto:wcortesr@secretariajuridica.gov.co" TargetMode="External"/><Relationship Id="rId22" Type="http://schemas.openxmlformats.org/officeDocument/2006/relationships/hyperlink" Target="mailto:mapalaciosp@secretariajuridica.gov.co" TargetMode="External"/><Relationship Id="rId27" Type="http://schemas.openxmlformats.org/officeDocument/2006/relationships/hyperlink" Target="mailto:mmgiraldom@secretariajuridica.gov.co" TargetMode="External"/><Relationship Id="rId43" Type="http://schemas.openxmlformats.org/officeDocument/2006/relationships/hyperlink" Target="mailto:jjpintoc@secretariajuridica.gov.co" TargetMode="External"/><Relationship Id="rId48" Type="http://schemas.openxmlformats.org/officeDocument/2006/relationships/hyperlink" Target="mailto:fjchicrem@secretariajuridica.gov.co" TargetMode="External"/><Relationship Id="rId64" Type="http://schemas.openxmlformats.org/officeDocument/2006/relationships/hyperlink" Target="mailto:mlguzmang@secretariajuridica.gov.co" TargetMode="External"/><Relationship Id="rId69" Type="http://schemas.openxmlformats.org/officeDocument/2006/relationships/hyperlink" Target="mailto:jmdiazc@secretariajuridica.gov.co" TargetMode="External"/><Relationship Id="rId80" Type="http://schemas.openxmlformats.org/officeDocument/2006/relationships/hyperlink" Target="mailto:ekhenaos@secretariajuridica.gov.co" TargetMode="External"/><Relationship Id="rId85" Type="http://schemas.openxmlformats.org/officeDocument/2006/relationships/hyperlink" Target="mailto:daurazanf@secretariajuridica.gov.co" TargetMode="External"/><Relationship Id="rId3" Type="http://schemas.openxmlformats.org/officeDocument/2006/relationships/hyperlink" Target="https://community.secop.gov.co/Public/Tendering/ContractNoticePhases/View?PPI=CO1.PPI.33338220&amp;isFromPublicArea=True&amp;isModal=False" TargetMode="External"/><Relationship Id="rId12" Type="http://schemas.openxmlformats.org/officeDocument/2006/relationships/hyperlink" Target="mailto:jcgironq@secretariajuridica.gov.co" TargetMode="External"/><Relationship Id="rId17" Type="http://schemas.openxmlformats.org/officeDocument/2006/relationships/hyperlink" Target="mailto:adpoveda@secretariajuridica.gov.co" TargetMode="External"/><Relationship Id="rId25" Type="http://schemas.openxmlformats.org/officeDocument/2006/relationships/hyperlink" Target="mailto:cagarciag@secretariajuridica.gov.co" TargetMode="External"/><Relationship Id="rId33" Type="http://schemas.openxmlformats.org/officeDocument/2006/relationships/hyperlink" Target="mailto:lajimeneza@secretariajuridica.gov.co" TargetMode="External"/><Relationship Id="rId38" Type="http://schemas.openxmlformats.org/officeDocument/2006/relationships/hyperlink" Target="mailto:afforeroo@secretariajuridica.gov.co" TargetMode="External"/><Relationship Id="rId46" Type="http://schemas.openxmlformats.org/officeDocument/2006/relationships/hyperlink" Target="mailto:fjreyesf@secretariajuridica.gov.co" TargetMode="External"/><Relationship Id="rId59" Type="http://schemas.openxmlformats.org/officeDocument/2006/relationships/hyperlink" Target="mailto:mcespejog@secretariajuridica.gov.co" TargetMode="External"/><Relationship Id="rId67" Type="http://schemas.openxmlformats.org/officeDocument/2006/relationships/hyperlink" Target="mailto:mpsanchezr@secretariajuridica.gov.co" TargetMode="External"/><Relationship Id="rId20" Type="http://schemas.openxmlformats.org/officeDocument/2006/relationships/hyperlink" Target="mailto:dcmoraj@secretariajuridica.gov.co" TargetMode="External"/><Relationship Id="rId41" Type="http://schemas.openxmlformats.org/officeDocument/2006/relationships/hyperlink" Target="mailto:jvelezm@secretariajuridica.gov.co" TargetMode="External"/><Relationship Id="rId54" Type="http://schemas.openxmlformats.org/officeDocument/2006/relationships/hyperlink" Target="mailto:nparedesr@secretariajuridica.gov.co" TargetMode="External"/><Relationship Id="rId62" Type="http://schemas.openxmlformats.org/officeDocument/2006/relationships/hyperlink" Target="mailto:mlguzmang@secretariajuridica.gov.co" TargetMode="External"/><Relationship Id="rId70" Type="http://schemas.openxmlformats.org/officeDocument/2006/relationships/hyperlink" Target="mailto:bmtorresu@secretariajuridica.gov.co" TargetMode="External"/><Relationship Id="rId75" Type="http://schemas.openxmlformats.org/officeDocument/2006/relationships/hyperlink" Target="mailto:mparroyavec@secretariajuridica.gov.co" TargetMode="External"/><Relationship Id="rId83" Type="http://schemas.openxmlformats.org/officeDocument/2006/relationships/hyperlink" Target="mailto:dhidalgoa@secretariajuridica.gov.co" TargetMode="External"/><Relationship Id="rId88" Type="http://schemas.openxmlformats.org/officeDocument/2006/relationships/hyperlink" Target="mailto:avluisd@secretariajuridica.gov.co" TargetMode="External"/><Relationship Id="rId91" Type="http://schemas.openxmlformats.org/officeDocument/2006/relationships/hyperlink" Target="mailto:cearevalon@secretariajuridica.gov.co" TargetMode="External"/><Relationship Id="rId96" Type="http://schemas.openxmlformats.org/officeDocument/2006/relationships/hyperlink" Target="mailto:necristanchor@secretariajuridica.gov.co"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30212556&amp;isFromPublicArea=True&amp;isModal=False" TargetMode="External"/><Relationship Id="rId15" Type="http://schemas.openxmlformats.org/officeDocument/2006/relationships/hyperlink" Target="mailto:ayvelam@secretariajuridica.gov.co" TargetMode="External"/><Relationship Id="rId23" Type="http://schemas.openxmlformats.org/officeDocument/2006/relationships/hyperlink" Target="mailto:capiedrahitaa@secretariajuridica.gov.co" TargetMode="External"/><Relationship Id="rId28" Type="http://schemas.openxmlformats.org/officeDocument/2006/relationships/hyperlink" Target="mailto:emirandah@secretariajuridica.gov.co" TargetMode="External"/><Relationship Id="rId36" Type="http://schemas.openxmlformats.org/officeDocument/2006/relationships/hyperlink" Target="mailto:rsguzmanl@secretariajuridica.gov.co" TargetMode="External"/><Relationship Id="rId49" Type="http://schemas.openxmlformats.org/officeDocument/2006/relationships/hyperlink" Target="mailto:rjospinam@secretariajuridica.gov.co" TargetMode="External"/><Relationship Id="rId57" Type="http://schemas.openxmlformats.org/officeDocument/2006/relationships/hyperlink" Target="mailto:lfbastidasr@secretariajuridica.gov.co" TargetMode="External"/><Relationship Id="rId10" Type="http://schemas.openxmlformats.org/officeDocument/2006/relationships/hyperlink" Target="mailto:mpromerob@secretariajuridica.gov.co" TargetMode="External"/><Relationship Id="rId31" Type="http://schemas.openxmlformats.org/officeDocument/2006/relationships/hyperlink" Target="mailto:waosorio@secretariajuridica.gov.co" TargetMode="External"/><Relationship Id="rId44" Type="http://schemas.openxmlformats.org/officeDocument/2006/relationships/hyperlink" Target="mailto:cballesteross@secretariajuridica.gov.co" TargetMode="External"/><Relationship Id="rId52" Type="http://schemas.openxmlformats.org/officeDocument/2006/relationships/hyperlink" Target="mailto:jvelascod@secretariajuridica.gov.co" TargetMode="External"/><Relationship Id="rId60" Type="http://schemas.openxmlformats.org/officeDocument/2006/relationships/hyperlink" Target="mailto:paaldanad@secretariajuridica.gov.co" TargetMode="External"/><Relationship Id="rId65" Type="http://schemas.openxmlformats.org/officeDocument/2006/relationships/hyperlink" Target="mailto:wortizg@secretariajuridica.gov.co" TargetMode="External"/><Relationship Id="rId73" Type="http://schemas.openxmlformats.org/officeDocument/2006/relationships/hyperlink" Target="mailto:jdlopezm@secretariajuridica.gov.co" TargetMode="External"/><Relationship Id="rId78" Type="http://schemas.openxmlformats.org/officeDocument/2006/relationships/hyperlink" Target="mailto:derojasp@secretariajuridica.gov.co" TargetMode="External"/><Relationship Id="rId81" Type="http://schemas.openxmlformats.org/officeDocument/2006/relationships/hyperlink" Target="mailto:njsandovalb@secretariajuridica.gov.co" TargetMode="External"/><Relationship Id="rId86" Type="http://schemas.openxmlformats.org/officeDocument/2006/relationships/hyperlink" Target="mailto:jepalaciosm@secretariajuridica.gov.co" TargetMode="External"/><Relationship Id="rId94" Type="http://schemas.openxmlformats.org/officeDocument/2006/relationships/hyperlink" Target="mailto:gjmercadoc@secretariajuridica.gov.co" TargetMode="External"/><Relationship Id="rId99" Type="http://schemas.openxmlformats.org/officeDocument/2006/relationships/vmlDrawing" Target="../drawings/vmlDrawing1.vml"/><Relationship Id="rId4" Type="http://schemas.openxmlformats.org/officeDocument/2006/relationships/hyperlink" Target="https://community.secop.gov.co/Public/Tendering/ContractNoticePhases/View?PPI=CO1.PPI.33336794&amp;isFromPublicArea=True&amp;isModal=False" TargetMode="External"/><Relationship Id="rId9" Type="http://schemas.openxmlformats.org/officeDocument/2006/relationships/hyperlink" Target="https://community.secop.gov.co/Public/Tendering/ContractNoticePhases/View?PPI=CO1.PPI.30472111&amp;isFromPublicArea=True&amp;isModal=False" TargetMode="External"/><Relationship Id="rId13" Type="http://schemas.openxmlformats.org/officeDocument/2006/relationships/hyperlink" Target="mailto:jenciso@secretariajuridica.gov.co" TargetMode="External"/><Relationship Id="rId18" Type="http://schemas.openxmlformats.org/officeDocument/2006/relationships/hyperlink" Target="mailto:dcsuarezg@secretariajuridica.gov.co" TargetMode="External"/><Relationship Id="rId39" Type="http://schemas.openxmlformats.org/officeDocument/2006/relationships/hyperlink" Target="mailto:jccordobae@secretariajuridica.gov.co" TargetMode="External"/><Relationship Id="rId34" Type="http://schemas.openxmlformats.org/officeDocument/2006/relationships/hyperlink" Target="mailto:klsuarez@secretariajuridica.gov.co" TargetMode="External"/><Relationship Id="rId50" Type="http://schemas.openxmlformats.org/officeDocument/2006/relationships/hyperlink" Target="mailto:mgtrejoc@secretariajuridica.gov.co" TargetMode="External"/><Relationship Id="rId55" Type="http://schemas.openxmlformats.org/officeDocument/2006/relationships/hyperlink" Target="mailto:iipenav@secretariajuridica.gov.co" TargetMode="External"/><Relationship Id="rId76" Type="http://schemas.openxmlformats.org/officeDocument/2006/relationships/hyperlink" Target="mailto:srestrepob@secretariajuridica.gov.co" TargetMode="External"/><Relationship Id="rId97" Type="http://schemas.openxmlformats.org/officeDocument/2006/relationships/hyperlink" Target="mailto:jcbarrerac@secretariajuridica.gov.co" TargetMode="External"/><Relationship Id="rId7" Type="http://schemas.openxmlformats.org/officeDocument/2006/relationships/hyperlink" Target="https://community.secop.gov.co/Public/Tendering/ContractNoticePhases/View?PPI=CO1.PPI.35126665&amp;isFromPublicArea=True&amp;isModal=" TargetMode="External"/><Relationship Id="rId71" Type="http://schemas.openxmlformats.org/officeDocument/2006/relationships/hyperlink" Target="mailto:bmtorresu@secretariajuridica.gov.co" TargetMode="External"/><Relationship Id="rId92" Type="http://schemas.openxmlformats.org/officeDocument/2006/relationships/hyperlink" Target="mailto:mmarquezi@secretariajuridica.gov.co" TargetMode="External"/><Relationship Id="rId2" Type="http://schemas.openxmlformats.org/officeDocument/2006/relationships/hyperlink" Target="https://community.secop.gov.co/Public/Tendering/ContractNoticePhases/View?PPI=CO1.PPI.31151817&amp;isFromPublicArea=True&amp;isModal=False" TargetMode="External"/><Relationship Id="rId29" Type="http://schemas.openxmlformats.org/officeDocument/2006/relationships/hyperlink" Target="mailto:bromero@secretariajuridica.gov.co" TargetMode="External"/><Relationship Id="rId24" Type="http://schemas.openxmlformats.org/officeDocument/2006/relationships/hyperlink" Target="mailto:casalinasf@secretariajuridica.gov.co" TargetMode="External"/><Relationship Id="rId40" Type="http://schemas.openxmlformats.org/officeDocument/2006/relationships/hyperlink" Target="mailto:pagomez@secretariajuridica.gov.co" TargetMode="External"/><Relationship Id="rId45" Type="http://schemas.openxmlformats.org/officeDocument/2006/relationships/hyperlink" Target="mailto:fcuestasm@secretariajuridica.gov.co" TargetMode="External"/><Relationship Id="rId66" Type="http://schemas.openxmlformats.org/officeDocument/2006/relationships/hyperlink" Target="mailto:jefarfanm@secretariajuridica.gov.co" TargetMode="External"/><Relationship Id="rId87" Type="http://schemas.openxmlformats.org/officeDocument/2006/relationships/hyperlink" Target="mailto:paescobarp@secretariajuridica.gov.co" TargetMode="External"/><Relationship Id="rId61" Type="http://schemas.openxmlformats.org/officeDocument/2006/relationships/hyperlink" Target="mailto:jlmahecham@secretariajuridica.gov.co" TargetMode="External"/><Relationship Id="rId82" Type="http://schemas.openxmlformats.org/officeDocument/2006/relationships/hyperlink" Target="mailto:yvpinedac@secretariajuridica.gov.co" TargetMode="External"/><Relationship Id="rId19" Type="http://schemas.openxmlformats.org/officeDocument/2006/relationships/hyperlink" Target="mailto:bdvargasv@secretariajuridica.gov.co" TargetMode="External"/><Relationship Id="rId14" Type="http://schemas.openxmlformats.org/officeDocument/2006/relationships/hyperlink" Target="mailto:afgonzalez@secretariajuridica.gov.co" TargetMode="External"/><Relationship Id="rId30" Type="http://schemas.openxmlformats.org/officeDocument/2006/relationships/hyperlink" Target="mailto:slescobart@secretariajuridica.gov.co" TargetMode="External"/><Relationship Id="rId35" Type="http://schemas.openxmlformats.org/officeDocument/2006/relationships/hyperlink" Target="mailto:naromerop@secretariajuridica.gov.co" TargetMode="External"/><Relationship Id="rId56" Type="http://schemas.openxmlformats.org/officeDocument/2006/relationships/hyperlink" Target="mailto:jdperezdelat@secretariajuridica.gov.co" TargetMode="External"/><Relationship Id="rId77" Type="http://schemas.openxmlformats.org/officeDocument/2006/relationships/hyperlink" Target="mailto:drbarreral@secretariajuridica.gov.co" TargetMode="External"/><Relationship Id="rId100" Type="http://schemas.openxmlformats.org/officeDocument/2006/relationships/comments" Target="../comments1.xml"/><Relationship Id="rId8" Type="http://schemas.openxmlformats.org/officeDocument/2006/relationships/hyperlink" Target="https://community.secop.gov.co/Public/Tendering/ContractNoticePhases/View?PPI=CO1.PPI.35767726&amp;isFromPublicArea=True&amp;isModal=False" TargetMode="External"/><Relationship Id="rId51" Type="http://schemas.openxmlformats.org/officeDocument/2006/relationships/hyperlink" Target="mailto:sacortazarp@secretariajuridica.gov.co" TargetMode="External"/><Relationship Id="rId72" Type="http://schemas.openxmlformats.org/officeDocument/2006/relationships/hyperlink" Target="mailto:ncastillov@secretariajuridica.gov.co" TargetMode="External"/><Relationship Id="rId93" Type="http://schemas.openxmlformats.org/officeDocument/2006/relationships/hyperlink" Target="mailto:cdrojasc@secretariajuridica.gov.co"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C245"/>
  <sheetViews>
    <sheetView tabSelected="1" zoomScaleNormal="100" workbookViewId="0">
      <pane xSplit="4" ySplit="2" topLeftCell="AJ227" activePane="bottomRight" state="frozen"/>
      <selection pane="topRight" activeCell="K1" sqref="K1"/>
      <selection pane="bottomLeft" activeCell="A3" sqref="A3"/>
      <selection pane="bottomRight" activeCell="AK4" sqref="AK4:AK245"/>
    </sheetView>
  </sheetViews>
  <sheetFormatPr baseColWidth="10" defaultColWidth="14.5" defaultRowHeight="15" customHeight="1" x14ac:dyDescent="0.2"/>
  <cols>
    <col min="1" max="20" width="28.6640625" style="1" customWidth="1"/>
    <col min="21" max="21" width="28.6640625" style="47" customWidth="1"/>
    <col min="22" max="57" width="28.6640625" style="1" customWidth="1"/>
    <col min="58" max="76" width="14.1640625" style="1" customWidth="1"/>
    <col min="77" max="16384" width="14.5" style="1"/>
  </cols>
  <sheetData>
    <row r="1" spans="1:133" ht="67.5" customHeight="1" x14ac:dyDescent="0.2">
      <c r="A1" s="48" t="s">
        <v>1878</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9"/>
      <c r="AK1" s="49"/>
      <c r="AL1" s="48"/>
      <c r="AM1" s="48"/>
      <c r="AN1" s="48"/>
      <c r="AO1" s="48"/>
      <c r="AP1" s="48"/>
      <c r="AQ1" s="48"/>
      <c r="AR1" s="48"/>
      <c r="AS1" s="48"/>
      <c r="AT1" s="48"/>
      <c r="AU1" s="48"/>
      <c r="AV1" s="48"/>
      <c r="AW1" s="48"/>
      <c r="AX1" s="48"/>
      <c r="AY1" s="48"/>
      <c r="AZ1" s="48"/>
      <c r="BA1" s="48"/>
      <c r="BB1" s="48"/>
      <c r="BC1" s="48"/>
      <c r="BD1" s="48"/>
      <c r="BE1" s="50"/>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row>
    <row r="2" spans="1:133" s="6" customFormat="1" ht="77.25" customHeight="1" x14ac:dyDescent="0.2">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3" t="s">
        <v>18</v>
      </c>
      <c r="T2" s="3" t="s">
        <v>19</v>
      </c>
      <c r="U2" s="46" t="s">
        <v>20</v>
      </c>
      <c r="V2" s="3" t="s">
        <v>21</v>
      </c>
      <c r="W2" s="2" t="s">
        <v>22</v>
      </c>
      <c r="X2" s="39" t="s">
        <v>23</v>
      </c>
      <c r="Y2" s="2" t="s">
        <v>24</v>
      </c>
      <c r="Z2" s="2" t="s">
        <v>25</v>
      </c>
      <c r="AA2" s="2" t="s">
        <v>26</v>
      </c>
      <c r="AB2" s="2" t="s">
        <v>27</v>
      </c>
      <c r="AC2" s="2" t="s">
        <v>28</v>
      </c>
      <c r="AD2" s="2" t="s">
        <v>29</v>
      </c>
      <c r="AE2" s="2" t="s">
        <v>30</v>
      </c>
      <c r="AF2" s="2" t="s">
        <v>31</v>
      </c>
      <c r="AG2" s="2" t="s">
        <v>32</v>
      </c>
      <c r="AH2" s="2" t="s">
        <v>33</v>
      </c>
      <c r="AI2" s="2" t="s">
        <v>34</v>
      </c>
      <c r="AJ2" s="2" t="s">
        <v>146</v>
      </c>
      <c r="AK2" s="2" t="s">
        <v>147</v>
      </c>
      <c r="AL2" s="2" t="s">
        <v>35</v>
      </c>
      <c r="AM2" s="2" t="s">
        <v>36</v>
      </c>
      <c r="AN2" s="2" t="s">
        <v>37</v>
      </c>
      <c r="AO2" s="2" t="s">
        <v>38</v>
      </c>
      <c r="AP2" s="2" t="s">
        <v>39</v>
      </c>
      <c r="AQ2" s="2" t="s">
        <v>40</v>
      </c>
      <c r="AR2" s="2" t="s">
        <v>41</v>
      </c>
      <c r="AS2" s="2" t="s">
        <v>42</v>
      </c>
      <c r="AT2" s="2" t="s">
        <v>43</v>
      </c>
      <c r="AU2" s="2" t="s">
        <v>44</v>
      </c>
      <c r="AV2" s="2" t="s">
        <v>45</v>
      </c>
      <c r="AW2" s="4" t="s">
        <v>46</v>
      </c>
      <c r="AX2" s="2" t="s">
        <v>47</v>
      </c>
      <c r="AY2" s="2" t="s">
        <v>48</v>
      </c>
      <c r="AZ2" s="2" t="s">
        <v>49</v>
      </c>
      <c r="BA2" s="2" t="s">
        <v>50</v>
      </c>
      <c r="BB2" s="2" t="s">
        <v>51</v>
      </c>
      <c r="BC2" s="2" t="s">
        <v>52</v>
      </c>
      <c r="BD2" s="2" t="s">
        <v>53</v>
      </c>
      <c r="BE2" s="5"/>
      <c r="BF2" s="5"/>
      <c r="BG2" s="5"/>
      <c r="BH2" s="5"/>
      <c r="BI2" s="5"/>
      <c r="BJ2" s="5"/>
      <c r="BK2" s="5"/>
      <c r="BL2" s="5"/>
      <c r="BM2" s="5"/>
      <c r="BN2" s="5"/>
      <c r="BO2" s="5"/>
      <c r="BP2" s="5"/>
      <c r="BQ2" s="5"/>
      <c r="BR2" s="5"/>
      <c r="BS2" s="5"/>
      <c r="BT2" s="5"/>
      <c r="BU2" s="5"/>
      <c r="BV2" s="5"/>
      <c r="BW2" s="5"/>
      <c r="BX2" s="5"/>
    </row>
    <row r="3" spans="1:133" ht="15" customHeight="1" thickBot="1" x14ac:dyDescent="0.25">
      <c r="A3" s="52" t="s">
        <v>1149</v>
      </c>
      <c r="B3" s="7" t="s">
        <v>148</v>
      </c>
      <c r="C3" s="29" t="s">
        <v>1243</v>
      </c>
      <c r="D3" s="30" t="s">
        <v>1338</v>
      </c>
      <c r="E3" s="59">
        <v>45322</v>
      </c>
      <c r="F3" s="7" t="s">
        <v>350</v>
      </c>
      <c r="G3" s="7" t="s">
        <v>55</v>
      </c>
      <c r="H3" s="7" t="s">
        <v>1490</v>
      </c>
      <c r="I3" s="7" t="s">
        <v>356</v>
      </c>
      <c r="J3" s="7" t="s">
        <v>62</v>
      </c>
      <c r="K3" s="7">
        <v>4</v>
      </c>
      <c r="L3" s="7" t="s">
        <v>63</v>
      </c>
      <c r="M3" s="7" t="s">
        <v>64</v>
      </c>
      <c r="N3" s="7" t="s">
        <v>1601</v>
      </c>
      <c r="O3" s="7">
        <v>8</v>
      </c>
      <c r="P3" s="9">
        <v>45320</v>
      </c>
      <c r="Q3" s="19">
        <v>34894560</v>
      </c>
      <c r="R3" s="7" t="s">
        <v>57</v>
      </c>
      <c r="S3" s="19">
        <v>34894560</v>
      </c>
      <c r="T3" s="19">
        <v>8723640</v>
      </c>
      <c r="U3" s="16">
        <v>45440</v>
      </c>
      <c r="V3" s="21">
        <v>17447280</v>
      </c>
      <c r="W3" s="21" t="e">
        <f t="shared" ref="W3:W66" si="0">#REF!+V3</f>
        <v>#REF!</v>
      </c>
      <c r="X3" s="43" t="s">
        <v>475</v>
      </c>
      <c r="Y3" s="7" t="s">
        <v>476</v>
      </c>
      <c r="Z3" s="16" t="s">
        <v>54</v>
      </c>
      <c r="AA3" s="16" t="s">
        <v>54</v>
      </c>
      <c r="AB3" s="7" t="s">
        <v>1634</v>
      </c>
      <c r="AC3" s="17" t="s">
        <v>549</v>
      </c>
      <c r="AD3" s="17" t="s">
        <v>1693</v>
      </c>
      <c r="AE3" s="7" t="s">
        <v>58</v>
      </c>
      <c r="AF3" s="7" t="s">
        <v>59</v>
      </c>
      <c r="AG3" s="7" t="s">
        <v>59</v>
      </c>
      <c r="AH3" s="17" t="s">
        <v>569</v>
      </c>
      <c r="AI3" s="17" t="s">
        <v>65</v>
      </c>
      <c r="AJ3" s="72" t="s">
        <v>1729</v>
      </c>
      <c r="AK3" s="1" t="s">
        <v>1985</v>
      </c>
      <c r="AL3" s="17" t="s">
        <v>54</v>
      </c>
      <c r="AM3" s="87" t="s">
        <v>54</v>
      </c>
      <c r="AN3" s="7" t="s">
        <v>54</v>
      </c>
      <c r="AO3" s="7" t="s">
        <v>677</v>
      </c>
      <c r="AP3" s="23" t="s">
        <v>1775</v>
      </c>
      <c r="AQ3" s="7">
        <v>4</v>
      </c>
      <c r="AR3" s="16">
        <v>45322</v>
      </c>
      <c r="AS3" s="7">
        <v>154</v>
      </c>
      <c r="AT3" s="16">
        <v>45435</v>
      </c>
      <c r="AU3" s="7">
        <v>127</v>
      </c>
      <c r="AV3" s="16">
        <v>45441</v>
      </c>
      <c r="AW3" s="96">
        <v>45323</v>
      </c>
      <c r="AX3" s="96">
        <v>45504</v>
      </c>
      <c r="AY3" s="7" t="s">
        <v>61</v>
      </c>
      <c r="AZ3" s="7" t="s">
        <v>1432</v>
      </c>
      <c r="BA3" s="7" t="s">
        <v>54</v>
      </c>
      <c r="BB3" s="7" t="s">
        <v>54</v>
      </c>
      <c r="BC3" s="7" t="s">
        <v>54</v>
      </c>
      <c r="BD3" s="7" t="s">
        <v>54</v>
      </c>
    </row>
    <row r="4" spans="1:133" ht="15" customHeight="1" thickBot="1" x14ac:dyDescent="0.25">
      <c r="A4" s="53" t="s">
        <v>1150</v>
      </c>
      <c r="B4" s="7" t="s">
        <v>148</v>
      </c>
      <c r="C4" s="29" t="s">
        <v>1244</v>
      </c>
      <c r="D4" s="30" t="s">
        <v>1339</v>
      </c>
      <c r="E4" s="59">
        <v>45322</v>
      </c>
      <c r="F4" s="7" t="s">
        <v>350</v>
      </c>
      <c r="G4" s="7" t="s">
        <v>55</v>
      </c>
      <c r="H4" s="7" t="s">
        <v>1491</v>
      </c>
      <c r="I4" s="7" t="s">
        <v>356</v>
      </c>
      <c r="J4" s="7" t="s">
        <v>62</v>
      </c>
      <c r="K4" s="7">
        <v>4</v>
      </c>
      <c r="L4" s="7" t="s">
        <v>63</v>
      </c>
      <c r="M4" s="7" t="s">
        <v>64</v>
      </c>
      <c r="N4" s="7" t="s">
        <v>1601</v>
      </c>
      <c r="O4" s="7">
        <v>7</v>
      </c>
      <c r="P4" s="9">
        <v>45320</v>
      </c>
      <c r="Q4" s="19">
        <v>34894560</v>
      </c>
      <c r="R4" s="7" t="s">
        <v>57</v>
      </c>
      <c r="S4" s="19">
        <v>34894560</v>
      </c>
      <c r="T4" s="19">
        <v>8723640</v>
      </c>
      <c r="U4" s="16">
        <v>45440</v>
      </c>
      <c r="V4" s="21">
        <v>17447280</v>
      </c>
      <c r="W4" s="21" t="e">
        <f t="shared" ref="W4:W67" si="1">#REF!+V4</f>
        <v>#REF!</v>
      </c>
      <c r="X4" s="43" t="s">
        <v>475</v>
      </c>
      <c r="Y4" s="7" t="s">
        <v>476</v>
      </c>
      <c r="Z4" s="16" t="s">
        <v>54</v>
      </c>
      <c r="AA4" s="16" t="s">
        <v>54</v>
      </c>
      <c r="AB4" s="7" t="s">
        <v>1635</v>
      </c>
      <c r="AC4" s="17" t="s">
        <v>549</v>
      </c>
      <c r="AD4" s="17" t="s">
        <v>1693</v>
      </c>
      <c r="AE4" s="7" t="s">
        <v>58</v>
      </c>
      <c r="AF4" s="7" t="s">
        <v>59</v>
      </c>
      <c r="AG4" s="7" t="s">
        <v>59</v>
      </c>
      <c r="AH4" s="17" t="s">
        <v>569</v>
      </c>
      <c r="AI4" s="17" t="s">
        <v>65</v>
      </c>
      <c r="AJ4" s="73" t="s">
        <v>1730</v>
      </c>
      <c r="AK4" s="1" t="s">
        <v>1985</v>
      </c>
      <c r="AL4" s="17" t="s">
        <v>54</v>
      </c>
      <c r="AM4" s="87" t="s">
        <v>54</v>
      </c>
      <c r="AN4" s="7" t="s">
        <v>54</v>
      </c>
      <c r="AO4" s="7" t="s">
        <v>677</v>
      </c>
      <c r="AP4" s="23" t="s">
        <v>1776</v>
      </c>
      <c r="AQ4" s="7">
        <v>5</v>
      </c>
      <c r="AR4" s="16">
        <v>45322</v>
      </c>
      <c r="AS4" s="7">
        <v>155</v>
      </c>
      <c r="AT4" s="16">
        <v>45435</v>
      </c>
      <c r="AU4" s="7">
        <v>125</v>
      </c>
      <c r="AV4" s="16">
        <v>45441</v>
      </c>
      <c r="AW4" s="96">
        <v>45323</v>
      </c>
      <c r="AX4" s="97">
        <v>45504</v>
      </c>
      <c r="AY4" s="7" t="s">
        <v>61</v>
      </c>
      <c r="AZ4" s="7" t="s">
        <v>1432</v>
      </c>
      <c r="BA4" s="7" t="s">
        <v>54</v>
      </c>
      <c r="BB4" s="7" t="s">
        <v>54</v>
      </c>
      <c r="BC4" s="7" t="s">
        <v>54</v>
      </c>
      <c r="BD4" s="7" t="s">
        <v>54</v>
      </c>
    </row>
    <row r="5" spans="1:133" ht="15" customHeight="1" x14ac:dyDescent="0.2">
      <c r="A5" s="53" t="s">
        <v>1151</v>
      </c>
      <c r="B5" s="7" t="s">
        <v>148</v>
      </c>
      <c r="C5" s="29" t="s">
        <v>1245</v>
      </c>
      <c r="D5" s="30" t="s">
        <v>1340</v>
      </c>
      <c r="E5" s="59">
        <v>45321</v>
      </c>
      <c r="F5" s="7" t="s">
        <v>350</v>
      </c>
      <c r="G5" s="7" t="s">
        <v>55</v>
      </c>
      <c r="H5" s="7" t="s">
        <v>1492</v>
      </c>
      <c r="I5" s="7" t="s">
        <v>356</v>
      </c>
      <c r="J5" s="7" t="s">
        <v>62</v>
      </c>
      <c r="K5" s="7">
        <v>4</v>
      </c>
      <c r="L5" s="7" t="s">
        <v>63</v>
      </c>
      <c r="M5" s="7" t="s">
        <v>433</v>
      </c>
      <c r="N5" s="7" t="s">
        <v>1602</v>
      </c>
      <c r="O5" s="7">
        <v>12</v>
      </c>
      <c r="P5" s="9">
        <v>45320</v>
      </c>
      <c r="Q5" s="19">
        <v>34894560</v>
      </c>
      <c r="R5" s="7" t="s">
        <v>57</v>
      </c>
      <c r="S5" s="19">
        <v>34894560</v>
      </c>
      <c r="T5" s="19">
        <v>8723640</v>
      </c>
      <c r="U5" s="16" t="s">
        <v>54</v>
      </c>
      <c r="V5" s="7">
        <v>0</v>
      </c>
      <c r="W5" s="21" t="e">
        <f t="shared" ref="W5:W68" si="2">#REF!+V5</f>
        <v>#REF!</v>
      </c>
      <c r="X5" s="43" t="s">
        <v>54</v>
      </c>
      <c r="Y5" s="7" t="s">
        <v>54</v>
      </c>
      <c r="Z5" s="16" t="s">
        <v>54</v>
      </c>
      <c r="AA5" s="16" t="s">
        <v>54</v>
      </c>
      <c r="AB5" s="7" t="s">
        <v>91</v>
      </c>
      <c r="AC5" s="17" t="s">
        <v>549</v>
      </c>
      <c r="AD5" s="17" t="s">
        <v>1693</v>
      </c>
      <c r="AE5" s="7" t="s">
        <v>58</v>
      </c>
      <c r="AF5" s="7" t="s">
        <v>59</v>
      </c>
      <c r="AG5" s="7" t="s">
        <v>59</v>
      </c>
      <c r="AH5" s="17" t="s">
        <v>569</v>
      </c>
      <c r="AI5" s="17" t="s">
        <v>65</v>
      </c>
      <c r="AJ5" s="72" t="s">
        <v>656</v>
      </c>
      <c r="AK5" s="1" t="s">
        <v>1985</v>
      </c>
      <c r="AL5" s="17" t="s">
        <v>54</v>
      </c>
      <c r="AM5" s="87" t="s">
        <v>54</v>
      </c>
      <c r="AN5" s="7" t="s">
        <v>54</v>
      </c>
      <c r="AO5" s="7" t="s">
        <v>677</v>
      </c>
      <c r="AP5" s="23" t="s">
        <v>1777</v>
      </c>
      <c r="AQ5" s="7">
        <v>6</v>
      </c>
      <c r="AR5" s="16">
        <v>45322</v>
      </c>
      <c r="AS5" s="7" t="s">
        <v>54</v>
      </c>
      <c r="AT5" s="16" t="s">
        <v>54</v>
      </c>
      <c r="AU5" s="7" t="s">
        <v>54</v>
      </c>
      <c r="AV5" s="16" t="s">
        <v>54</v>
      </c>
      <c r="AW5" s="96">
        <v>45323</v>
      </c>
      <c r="AX5" s="96">
        <v>45443</v>
      </c>
      <c r="AY5" s="7" t="s">
        <v>61</v>
      </c>
      <c r="AZ5" s="7" t="s">
        <v>1432</v>
      </c>
      <c r="BA5" s="7" t="s">
        <v>54</v>
      </c>
      <c r="BB5" s="7" t="s">
        <v>54</v>
      </c>
      <c r="BC5" s="7" t="s">
        <v>54</v>
      </c>
      <c r="BD5" s="7" t="s">
        <v>54</v>
      </c>
    </row>
    <row r="6" spans="1:133" ht="15" customHeight="1" x14ac:dyDescent="0.2">
      <c r="A6" s="53" t="s">
        <v>1152</v>
      </c>
      <c r="B6" s="7" t="s">
        <v>148</v>
      </c>
      <c r="C6" s="29" t="s">
        <v>1246</v>
      </c>
      <c r="D6" s="30" t="s">
        <v>1341</v>
      </c>
      <c r="E6" s="59">
        <v>45322</v>
      </c>
      <c r="F6" s="7" t="s">
        <v>350</v>
      </c>
      <c r="G6" s="7" t="s">
        <v>55</v>
      </c>
      <c r="H6" s="7" t="s">
        <v>1493</v>
      </c>
      <c r="I6" s="7" t="s">
        <v>356</v>
      </c>
      <c r="J6" s="7" t="s">
        <v>62</v>
      </c>
      <c r="K6" s="7">
        <v>4</v>
      </c>
      <c r="L6" s="7" t="s">
        <v>82</v>
      </c>
      <c r="M6" s="7" t="s">
        <v>998</v>
      </c>
      <c r="N6" s="7" t="s">
        <v>54</v>
      </c>
      <c r="O6" s="7">
        <v>11</v>
      </c>
      <c r="P6" s="9">
        <v>45320</v>
      </c>
      <c r="Q6" s="19">
        <v>34894560</v>
      </c>
      <c r="R6" s="7" t="s">
        <v>57</v>
      </c>
      <c r="S6" s="19">
        <v>34894560</v>
      </c>
      <c r="T6" s="19">
        <v>8723640</v>
      </c>
      <c r="U6" s="16" t="s">
        <v>54</v>
      </c>
      <c r="V6" s="21">
        <v>0</v>
      </c>
      <c r="W6" s="21" t="e">
        <f t="shared" ref="W6:W69" si="3">#REF!+V6</f>
        <v>#REF!</v>
      </c>
      <c r="X6" s="43" t="s">
        <v>54</v>
      </c>
      <c r="Y6" s="7" t="s">
        <v>54</v>
      </c>
      <c r="Z6" s="16" t="s">
        <v>54</v>
      </c>
      <c r="AA6" s="16" t="s">
        <v>54</v>
      </c>
      <c r="AB6" s="7" t="s">
        <v>531</v>
      </c>
      <c r="AC6" s="17" t="s">
        <v>549</v>
      </c>
      <c r="AD6" s="17" t="s">
        <v>1693</v>
      </c>
      <c r="AE6" s="16" t="s">
        <v>58</v>
      </c>
      <c r="AF6" s="16" t="s">
        <v>59</v>
      </c>
      <c r="AG6" s="16" t="s">
        <v>59</v>
      </c>
      <c r="AH6" s="17" t="s">
        <v>569</v>
      </c>
      <c r="AI6" s="17" t="s">
        <v>600</v>
      </c>
      <c r="AJ6" s="74" t="s">
        <v>654</v>
      </c>
      <c r="AK6" s="1" t="s">
        <v>1985</v>
      </c>
      <c r="AL6" s="17" t="s">
        <v>54</v>
      </c>
      <c r="AM6" s="87" t="s">
        <v>54</v>
      </c>
      <c r="AN6" s="17" t="s">
        <v>54</v>
      </c>
      <c r="AO6" s="17" t="s">
        <v>677</v>
      </c>
      <c r="AP6" s="23" t="s">
        <v>1778</v>
      </c>
      <c r="AQ6" s="7">
        <v>7</v>
      </c>
      <c r="AR6" s="16">
        <v>45322</v>
      </c>
      <c r="AS6" s="7" t="s">
        <v>54</v>
      </c>
      <c r="AT6" s="16" t="s">
        <v>54</v>
      </c>
      <c r="AU6" s="7" t="s">
        <v>54</v>
      </c>
      <c r="AV6" s="16" t="s">
        <v>54</v>
      </c>
      <c r="AW6" s="96">
        <v>45323</v>
      </c>
      <c r="AX6" s="96">
        <v>45443</v>
      </c>
      <c r="AY6" s="7" t="s">
        <v>61</v>
      </c>
      <c r="AZ6" s="7" t="s">
        <v>1432</v>
      </c>
      <c r="BA6" s="7" t="s">
        <v>54</v>
      </c>
      <c r="BB6" s="7" t="s">
        <v>54</v>
      </c>
      <c r="BC6" s="7" t="s">
        <v>54</v>
      </c>
      <c r="BD6" s="7" t="s">
        <v>54</v>
      </c>
    </row>
    <row r="7" spans="1:133" ht="15" customHeight="1" x14ac:dyDescent="0.2">
      <c r="A7" s="53" t="s">
        <v>1153</v>
      </c>
      <c r="B7" s="7" t="s">
        <v>148</v>
      </c>
      <c r="C7" s="29" t="s">
        <v>1247</v>
      </c>
      <c r="D7" s="30" t="s">
        <v>1342</v>
      </c>
      <c r="E7" s="59">
        <v>45322</v>
      </c>
      <c r="F7" s="7" t="s">
        <v>350</v>
      </c>
      <c r="G7" s="7" t="s">
        <v>55</v>
      </c>
      <c r="H7" s="7" t="s">
        <v>1494</v>
      </c>
      <c r="I7" s="7" t="s">
        <v>356</v>
      </c>
      <c r="J7" s="7" t="s">
        <v>62</v>
      </c>
      <c r="K7" s="7">
        <v>4</v>
      </c>
      <c r="L7" s="7" t="s">
        <v>447</v>
      </c>
      <c r="M7" s="7" t="s">
        <v>449</v>
      </c>
      <c r="N7" s="7" t="s">
        <v>54</v>
      </c>
      <c r="O7" s="7">
        <v>13</v>
      </c>
      <c r="P7" s="9">
        <v>45320</v>
      </c>
      <c r="Q7" s="19">
        <v>12832264</v>
      </c>
      <c r="R7" s="7" t="s">
        <v>57</v>
      </c>
      <c r="S7" s="19">
        <v>12829920</v>
      </c>
      <c r="T7" s="19">
        <v>3207480</v>
      </c>
      <c r="U7" s="16" t="s">
        <v>54</v>
      </c>
      <c r="V7" s="7">
        <v>0</v>
      </c>
      <c r="W7" s="21" t="e">
        <f t="shared" ref="W7:W70" si="4">#REF!+V7</f>
        <v>#REF!</v>
      </c>
      <c r="X7" s="43" t="s">
        <v>54</v>
      </c>
      <c r="Y7" s="7" t="s">
        <v>54</v>
      </c>
      <c r="Z7" s="16" t="s">
        <v>54</v>
      </c>
      <c r="AA7" s="16" t="s">
        <v>54</v>
      </c>
      <c r="AB7" s="7" t="s">
        <v>533</v>
      </c>
      <c r="AC7" s="17" t="s">
        <v>549</v>
      </c>
      <c r="AD7" s="17" t="s">
        <v>1693</v>
      </c>
      <c r="AE7" s="7" t="s">
        <v>58</v>
      </c>
      <c r="AF7" s="7" t="s">
        <v>59</v>
      </c>
      <c r="AG7" s="7" t="s">
        <v>59</v>
      </c>
      <c r="AH7" s="7" t="s">
        <v>592</v>
      </c>
      <c r="AI7" s="7" t="s">
        <v>575</v>
      </c>
      <c r="AJ7" s="72" t="s">
        <v>657</v>
      </c>
      <c r="AK7" s="1" t="s">
        <v>1985</v>
      </c>
      <c r="AL7" s="17" t="s">
        <v>54</v>
      </c>
      <c r="AM7" s="87" t="s">
        <v>54</v>
      </c>
      <c r="AN7" s="7" t="s">
        <v>54</v>
      </c>
      <c r="AO7" s="7" t="s">
        <v>677</v>
      </c>
      <c r="AP7" s="23" t="s">
        <v>1779</v>
      </c>
      <c r="AQ7" s="7">
        <v>8</v>
      </c>
      <c r="AR7" s="16">
        <v>45322</v>
      </c>
      <c r="AS7" s="7" t="s">
        <v>54</v>
      </c>
      <c r="AT7" s="16" t="s">
        <v>54</v>
      </c>
      <c r="AU7" s="7" t="s">
        <v>54</v>
      </c>
      <c r="AV7" s="16" t="s">
        <v>54</v>
      </c>
      <c r="AW7" s="96">
        <v>45323</v>
      </c>
      <c r="AX7" s="96">
        <v>45443</v>
      </c>
      <c r="AY7" s="7" t="s">
        <v>61</v>
      </c>
      <c r="AZ7" s="7" t="s">
        <v>1432</v>
      </c>
      <c r="BA7" s="7" t="s">
        <v>54</v>
      </c>
      <c r="BB7" s="7" t="s">
        <v>54</v>
      </c>
      <c r="BC7" s="7" t="s">
        <v>54</v>
      </c>
      <c r="BD7" s="7" t="s">
        <v>54</v>
      </c>
    </row>
    <row r="8" spans="1:133" ht="15" customHeight="1" x14ac:dyDescent="0.2">
      <c r="A8" s="53" t="s">
        <v>1154</v>
      </c>
      <c r="B8" s="7" t="s">
        <v>148</v>
      </c>
      <c r="C8" s="29" t="s">
        <v>1248</v>
      </c>
      <c r="D8" s="30" t="s">
        <v>1343</v>
      </c>
      <c r="E8" s="59">
        <v>45323</v>
      </c>
      <c r="F8" s="7" t="s">
        <v>350</v>
      </c>
      <c r="G8" s="7" t="s">
        <v>55</v>
      </c>
      <c r="H8" s="7" t="s">
        <v>1495</v>
      </c>
      <c r="I8" s="7" t="s">
        <v>356</v>
      </c>
      <c r="J8" s="7" t="s">
        <v>62</v>
      </c>
      <c r="K8" s="7">
        <v>4</v>
      </c>
      <c r="L8" s="7" t="s">
        <v>447</v>
      </c>
      <c r="M8" s="7" t="s">
        <v>449</v>
      </c>
      <c r="N8" s="7" t="s">
        <v>54</v>
      </c>
      <c r="O8" s="7">
        <v>9</v>
      </c>
      <c r="P8" s="9">
        <v>45320</v>
      </c>
      <c r="Q8" s="19">
        <v>34894560</v>
      </c>
      <c r="R8" s="7" t="s">
        <v>57</v>
      </c>
      <c r="S8" s="19">
        <v>34894560</v>
      </c>
      <c r="T8" s="19">
        <v>8723640</v>
      </c>
      <c r="U8" s="16" t="s">
        <v>54</v>
      </c>
      <c r="V8" s="7">
        <v>0</v>
      </c>
      <c r="W8" s="21" t="e">
        <f t="shared" ref="W8:W71" si="5">#REF!+V8</f>
        <v>#REF!</v>
      </c>
      <c r="X8" s="43" t="s">
        <v>54</v>
      </c>
      <c r="Y8" s="7" t="s">
        <v>54</v>
      </c>
      <c r="Z8" s="16" t="s">
        <v>54</v>
      </c>
      <c r="AA8" s="16" t="s">
        <v>54</v>
      </c>
      <c r="AB8" s="7" t="s">
        <v>532</v>
      </c>
      <c r="AC8" s="17" t="s">
        <v>549</v>
      </c>
      <c r="AD8" s="17" t="s">
        <v>1693</v>
      </c>
      <c r="AE8" s="7" t="s">
        <v>58</v>
      </c>
      <c r="AF8" s="7" t="s">
        <v>59</v>
      </c>
      <c r="AG8" s="7" t="s">
        <v>59</v>
      </c>
      <c r="AH8" s="17" t="s">
        <v>569</v>
      </c>
      <c r="AI8" s="17" t="s">
        <v>60</v>
      </c>
      <c r="AJ8" s="72" t="s">
        <v>655</v>
      </c>
      <c r="AK8" s="1" t="s">
        <v>1985</v>
      </c>
      <c r="AL8" s="17" t="s">
        <v>54</v>
      </c>
      <c r="AM8" s="87" t="s">
        <v>54</v>
      </c>
      <c r="AN8" s="7" t="s">
        <v>54</v>
      </c>
      <c r="AO8" s="7" t="s">
        <v>677</v>
      </c>
      <c r="AP8" s="23" t="s">
        <v>1780</v>
      </c>
      <c r="AQ8" s="7">
        <v>9</v>
      </c>
      <c r="AR8" s="16">
        <v>45323</v>
      </c>
      <c r="AS8" s="7" t="s">
        <v>54</v>
      </c>
      <c r="AT8" s="16" t="s">
        <v>54</v>
      </c>
      <c r="AU8" s="7" t="s">
        <v>54</v>
      </c>
      <c r="AV8" s="16" t="s">
        <v>54</v>
      </c>
      <c r="AW8" s="96">
        <v>45323</v>
      </c>
      <c r="AX8" s="96">
        <v>45443</v>
      </c>
      <c r="AY8" s="7" t="s">
        <v>61</v>
      </c>
      <c r="AZ8" s="7" t="s">
        <v>1432</v>
      </c>
      <c r="BA8" s="7" t="s">
        <v>54</v>
      </c>
      <c r="BB8" s="7" t="s">
        <v>54</v>
      </c>
      <c r="BC8" s="7" t="s">
        <v>54</v>
      </c>
      <c r="BD8" s="7" t="s">
        <v>54</v>
      </c>
    </row>
    <row r="9" spans="1:133" ht="15" customHeight="1" x14ac:dyDescent="0.2">
      <c r="A9" s="53" t="s">
        <v>1155</v>
      </c>
      <c r="B9" s="7" t="s">
        <v>148</v>
      </c>
      <c r="C9" s="29" t="s">
        <v>1249</v>
      </c>
      <c r="D9" s="30" t="s">
        <v>1344</v>
      </c>
      <c r="E9" s="59">
        <v>45323</v>
      </c>
      <c r="F9" s="7" t="s">
        <v>350</v>
      </c>
      <c r="G9" s="7" t="s">
        <v>55</v>
      </c>
      <c r="H9" s="7" t="s">
        <v>1496</v>
      </c>
      <c r="I9" s="7" t="s">
        <v>356</v>
      </c>
      <c r="J9" s="7" t="s">
        <v>62</v>
      </c>
      <c r="K9" s="7">
        <v>4</v>
      </c>
      <c r="L9" s="7" t="s">
        <v>56</v>
      </c>
      <c r="M9" s="7" t="s">
        <v>431</v>
      </c>
      <c r="N9" s="7" t="s">
        <v>54</v>
      </c>
      <c r="O9" s="7">
        <v>10</v>
      </c>
      <c r="P9" s="9">
        <v>45320</v>
      </c>
      <c r="Q9" s="17">
        <v>34894560</v>
      </c>
      <c r="R9" s="7" t="s">
        <v>57</v>
      </c>
      <c r="S9" s="19">
        <v>34894560</v>
      </c>
      <c r="T9" s="19">
        <v>8723640</v>
      </c>
      <c r="U9" s="16" t="s">
        <v>54</v>
      </c>
      <c r="V9" s="7">
        <v>0</v>
      </c>
      <c r="W9" s="21" t="e">
        <f t="shared" ref="W9:W72" si="6">#REF!+V9</f>
        <v>#REF!</v>
      </c>
      <c r="X9" s="43" t="s">
        <v>54</v>
      </c>
      <c r="Y9" s="7" t="s">
        <v>54</v>
      </c>
      <c r="Z9" s="16" t="s">
        <v>54</v>
      </c>
      <c r="AA9" s="16" t="s">
        <v>54</v>
      </c>
      <c r="AB9" s="7" t="s">
        <v>530</v>
      </c>
      <c r="AC9" s="17" t="s">
        <v>549</v>
      </c>
      <c r="AD9" s="17" t="s">
        <v>1693</v>
      </c>
      <c r="AE9" s="7" t="s">
        <v>58</v>
      </c>
      <c r="AF9" s="7" t="s">
        <v>59</v>
      </c>
      <c r="AG9" s="7" t="s">
        <v>59</v>
      </c>
      <c r="AH9" s="7" t="s">
        <v>569</v>
      </c>
      <c r="AI9" s="7" t="s">
        <v>1711</v>
      </c>
      <c r="AJ9" s="72" t="s">
        <v>653</v>
      </c>
      <c r="AK9" s="1" t="s">
        <v>1985</v>
      </c>
      <c r="AL9" s="7" t="s">
        <v>54</v>
      </c>
      <c r="AM9" s="87" t="s">
        <v>54</v>
      </c>
      <c r="AN9" s="7" t="s">
        <v>54</v>
      </c>
      <c r="AO9" s="7" t="s">
        <v>677</v>
      </c>
      <c r="AP9" s="23" t="s">
        <v>1781</v>
      </c>
      <c r="AQ9" s="7">
        <v>10</v>
      </c>
      <c r="AR9" s="16">
        <v>45323</v>
      </c>
      <c r="AS9" s="7" t="s">
        <v>54</v>
      </c>
      <c r="AT9" s="16" t="s">
        <v>54</v>
      </c>
      <c r="AU9" s="7" t="s">
        <v>54</v>
      </c>
      <c r="AV9" s="16" t="s">
        <v>54</v>
      </c>
      <c r="AW9" s="96">
        <v>45323</v>
      </c>
      <c r="AX9" s="96">
        <v>45443</v>
      </c>
      <c r="AY9" s="7" t="s">
        <v>61</v>
      </c>
      <c r="AZ9" s="7" t="s">
        <v>1432</v>
      </c>
      <c r="BA9" s="7" t="s">
        <v>54</v>
      </c>
      <c r="BB9" s="7" t="s">
        <v>54</v>
      </c>
      <c r="BC9" s="7" t="s">
        <v>54</v>
      </c>
      <c r="BD9" s="7" t="s">
        <v>54</v>
      </c>
    </row>
    <row r="10" spans="1:133" ht="15" customHeight="1" x14ac:dyDescent="0.2">
      <c r="A10" s="53" t="s">
        <v>1156</v>
      </c>
      <c r="B10" s="7" t="s">
        <v>148</v>
      </c>
      <c r="C10" s="29" t="s">
        <v>1250</v>
      </c>
      <c r="D10" s="30" t="s">
        <v>1345</v>
      </c>
      <c r="E10" s="59">
        <v>45327</v>
      </c>
      <c r="F10" s="7" t="s">
        <v>350</v>
      </c>
      <c r="G10" s="7" t="s">
        <v>55</v>
      </c>
      <c r="H10" s="7" t="s">
        <v>1497</v>
      </c>
      <c r="I10" s="7" t="s">
        <v>356</v>
      </c>
      <c r="J10" s="7" t="s">
        <v>62</v>
      </c>
      <c r="K10" s="7">
        <v>5</v>
      </c>
      <c r="L10" s="7" t="s">
        <v>1603</v>
      </c>
      <c r="M10" s="7" t="s">
        <v>1604</v>
      </c>
      <c r="N10" s="7" t="s">
        <v>71</v>
      </c>
      <c r="O10" s="7">
        <v>23</v>
      </c>
      <c r="P10" s="9">
        <v>45321</v>
      </c>
      <c r="Q10" s="19">
        <v>51548775</v>
      </c>
      <c r="R10" s="7" t="s">
        <v>72</v>
      </c>
      <c r="S10" s="19">
        <v>51548775</v>
      </c>
      <c r="T10" s="19">
        <v>10309755</v>
      </c>
      <c r="U10" s="16" t="s">
        <v>54</v>
      </c>
      <c r="V10" s="21">
        <v>0</v>
      </c>
      <c r="W10" s="21" t="e">
        <f t="shared" ref="W10:W73" si="7">#REF!+V10</f>
        <v>#REF!</v>
      </c>
      <c r="X10" s="43" t="s">
        <v>54</v>
      </c>
      <c r="Y10" s="7" t="s">
        <v>54</v>
      </c>
      <c r="Z10" s="16" t="s">
        <v>54</v>
      </c>
      <c r="AA10" s="16" t="s">
        <v>54</v>
      </c>
      <c r="AB10" s="7" t="s">
        <v>1636</v>
      </c>
      <c r="AC10" s="17" t="s">
        <v>549</v>
      </c>
      <c r="AD10" s="17" t="s">
        <v>1693</v>
      </c>
      <c r="AE10" s="7" t="s">
        <v>58</v>
      </c>
      <c r="AF10" s="7" t="s">
        <v>59</v>
      </c>
      <c r="AG10" s="7" t="s">
        <v>59</v>
      </c>
      <c r="AH10" s="7" t="s">
        <v>1712</v>
      </c>
      <c r="AI10" s="7" t="s">
        <v>575</v>
      </c>
      <c r="AJ10" s="72" t="s">
        <v>54</v>
      </c>
      <c r="AK10" s="1" t="s">
        <v>1985</v>
      </c>
      <c r="AL10" s="7" t="s">
        <v>54</v>
      </c>
      <c r="AM10" s="87" t="s">
        <v>54</v>
      </c>
      <c r="AN10" s="17" t="s">
        <v>54</v>
      </c>
      <c r="AO10" s="17" t="s">
        <v>678</v>
      </c>
      <c r="AP10" s="23" t="s">
        <v>1782</v>
      </c>
      <c r="AQ10" s="7">
        <v>12</v>
      </c>
      <c r="AR10" s="16">
        <v>45327</v>
      </c>
      <c r="AS10" s="7" t="s">
        <v>54</v>
      </c>
      <c r="AT10" s="16" t="s">
        <v>54</v>
      </c>
      <c r="AU10" s="7" t="s">
        <v>54</v>
      </c>
      <c r="AV10" s="16" t="s">
        <v>54</v>
      </c>
      <c r="AW10" s="96">
        <v>45327</v>
      </c>
      <c r="AX10" s="96">
        <v>45442</v>
      </c>
      <c r="AY10" s="7" t="s">
        <v>61</v>
      </c>
      <c r="AZ10" s="7" t="s">
        <v>1432</v>
      </c>
      <c r="BA10" s="7" t="s">
        <v>54</v>
      </c>
      <c r="BB10" s="7" t="s">
        <v>54</v>
      </c>
      <c r="BC10" s="7" t="s">
        <v>54</v>
      </c>
      <c r="BD10" s="7" t="s">
        <v>54</v>
      </c>
    </row>
    <row r="11" spans="1:133" ht="15" customHeight="1" x14ac:dyDescent="0.2">
      <c r="A11" s="53" t="s">
        <v>1157</v>
      </c>
      <c r="B11" s="7" t="s">
        <v>148</v>
      </c>
      <c r="C11" s="29" t="s">
        <v>1251</v>
      </c>
      <c r="D11" s="30" t="s">
        <v>1346</v>
      </c>
      <c r="E11" s="59">
        <v>45327</v>
      </c>
      <c r="F11" s="7" t="s">
        <v>350</v>
      </c>
      <c r="G11" s="7" t="s">
        <v>55</v>
      </c>
      <c r="H11" s="13" t="s">
        <v>1498</v>
      </c>
      <c r="I11" s="7" t="s">
        <v>356</v>
      </c>
      <c r="J11" s="7" t="s">
        <v>62</v>
      </c>
      <c r="K11" s="7">
        <v>5</v>
      </c>
      <c r="L11" s="15" t="s">
        <v>1605</v>
      </c>
      <c r="M11" s="7" t="s">
        <v>1604</v>
      </c>
      <c r="N11" s="7" t="s">
        <v>71</v>
      </c>
      <c r="O11" s="7">
        <v>24</v>
      </c>
      <c r="P11" s="9">
        <v>45321</v>
      </c>
      <c r="Q11" s="20">
        <v>24777785</v>
      </c>
      <c r="R11" s="7" t="s">
        <v>72</v>
      </c>
      <c r="S11" s="20">
        <v>24777785</v>
      </c>
      <c r="T11" s="19" t="s">
        <v>1631</v>
      </c>
      <c r="U11" s="16" t="s">
        <v>54</v>
      </c>
      <c r="V11" s="21">
        <v>0</v>
      </c>
      <c r="W11" s="21" t="e">
        <f t="shared" ref="W11:W74" si="8">#REF!+V11</f>
        <v>#REF!</v>
      </c>
      <c r="X11" s="43" t="s">
        <v>54</v>
      </c>
      <c r="Y11" s="7" t="s">
        <v>54</v>
      </c>
      <c r="Z11" s="16" t="s">
        <v>54</v>
      </c>
      <c r="AA11" s="16" t="s">
        <v>54</v>
      </c>
      <c r="AB11" s="7" t="s">
        <v>76</v>
      </c>
      <c r="AC11" s="17" t="s">
        <v>549</v>
      </c>
      <c r="AD11" s="17" t="s">
        <v>1693</v>
      </c>
      <c r="AE11" s="7" t="s">
        <v>58</v>
      </c>
      <c r="AF11" s="7" t="s">
        <v>59</v>
      </c>
      <c r="AG11" s="7" t="s">
        <v>59</v>
      </c>
      <c r="AH11" s="7" t="s">
        <v>569</v>
      </c>
      <c r="AI11" s="7" t="s">
        <v>77</v>
      </c>
      <c r="AJ11" s="72" t="s">
        <v>606</v>
      </c>
      <c r="AK11" s="1" t="s">
        <v>1985</v>
      </c>
      <c r="AL11" s="7" t="s">
        <v>54</v>
      </c>
      <c r="AM11" s="87" t="s">
        <v>54</v>
      </c>
      <c r="AN11" s="17" t="s">
        <v>54</v>
      </c>
      <c r="AO11" s="7" t="s">
        <v>677</v>
      </c>
      <c r="AP11" s="24" t="s">
        <v>1783</v>
      </c>
      <c r="AQ11" s="7">
        <v>13</v>
      </c>
      <c r="AR11" s="16">
        <v>45327</v>
      </c>
      <c r="AS11" s="7" t="s">
        <v>54</v>
      </c>
      <c r="AT11" s="16" t="s">
        <v>54</v>
      </c>
      <c r="AU11" s="7" t="s">
        <v>54</v>
      </c>
      <c r="AV11" s="16" t="s">
        <v>54</v>
      </c>
      <c r="AW11" s="96">
        <v>45327</v>
      </c>
      <c r="AX11" s="96">
        <v>45477</v>
      </c>
      <c r="AY11" s="7" t="s">
        <v>61</v>
      </c>
      <c r="AZ11" s="7" t="s">
        <v>1432</v>
      </c>
      <c r="BA11" s="7" t="s">
        <v>54</v>
      </c>
      <c r="BB11" s="7" t="s">
        <v>54</v>
      </c>
      <c r="BC11" s="7" t="s">
        <v>54</v>
      </c>
      <c r="BD11" s="7" t="s">
        <v>54</v>
      </c>
    </row>
    <row r="12" spans="1:133" ht="15" customHeight="1" x14ac:dyDescent="0.2">
      <c r="A12" s="53" t="s">
        <v>1158</v>
      </c>
      <c r="B12" s="7" t="s">
        <v>148</v>
      </c>
      <c r="C12" s="29" t="s">
        <v>1252</v>
      </c>
      <c r="D12" s="30" t="s">
        <v>1347</v>
      </c>
      <c r="E12" s="59">
        <v>45328</v>
      </c>
      <c r="F12" s="7" t="s">
        <v>350</v>
      </c>
      <c r="G12" s="7" t="s">
        <v>55</v>
      </c>
      <c r="H12" s="13" t="s">
        <v>1499</v>
      </c>
      <c r="I12" s="7" t="s">
        <v>356</v>
      </c>
      <c r="J12" s="7" t="s">
        <v>62</v>
      </c>
      <c r="K12" s="7">
        <v>5</v>
      </c>
      <c r="L12" s="15" t="s">
        <v>69</v>
      </c>
      <c r="M12" s="7" t="s">
        <v>70</v>
      </c>
      <c r="N12" s="7" t="s">
        <v>71</v>
      </c>
      <c r="O12" s="7">
        <v>40</v>
      </c>
      <c r="P12" s="9">
        <v>45324</v>
      </c>
      <c r="Q12" s="20">
        <v>43618195</v>
      </c>
      <c r="R12" s="7" t="s">
        <v>72</v>
      </c>
      <c r="S12" s="20">
        <v>43618195</v>
      </c>
      <c r="T12" s="19">
        <v>8723639</v>
      </c>
      <c r="U12" s="16" t="s">
        <v>54</v>
      </c>
      <c r="V12" s="21">
        <v>0</v>
      </c>
      <c r="W12" s="21" t="e">
        <f t="shared" ref="W12:W75" si="9">#REF!+V12</f>
        <v>#REF!</v>
      </c>
      <c r="X12" s="43" t="s">
        <v>54</v>
      </c>
      <c r="Y12" s="7" t="s">
        <v>54</v>
      </c>
      <c r="Z12" s="16" t="s">
        <v>54</v>
      </c>
      <c r="AA12" s="16" t="s">
        <v>54</v>
      </c>
      <c r="AB12" s="7" t="s">
        <v>478</v>
      </c>
      <c r="AC12" s="17" t="s">
        <v>549</v>
      </c>
      <c r="AD12" s="17" t="s">
        <v>1693</v>
      </c>
      <c r="AE12" s="7" t="s">
        <v>58</v>
      </c>
      <c r="AF12" s="7" t="s">
        <v>59</v>
      </c>
      <c r="AG12" s="7" t="s">
        <v>59</v>
      </c>
      <c r="AH12" s="7" t="s">
        <v>100</v>
      </c>
      <c r="AI12" s="7" t="s">
        <v>65</v>
      </c>
      <c r="AJ12" s="74" t="s">
        <v>607</v>
      </c>
      <c r="AK12" s="1" t="s">
        <v>1985</v>
      </c>
      <c r="AL12" s="7" t="s">
        <v>54</v>
      </c>
      <c r="AM12" s="87" t="s">
        <v>54</v>
      </c>
      <c r="AN12" s="7" t="s">
        <v>54</v>
      </c>
      <c r="AO12" s="7" t="s">
        <v>677</v>
      </c>
      <c r="AP12" s="24" t="s">
        <v>1784</v>
      </c>
      <c r="AQ12" s="7">
        <v>15</v>
      </c>
      <c r="AR12" s="16">
        <v>45328</v>
      </c>
      <c r="AS12" s="7" t="s">
        <v>54</v>
      </c>
      <c r="AT12" s="16" t="s">
        <v>54</v>
      </c>
      <c r="AU12" s="7" t="s">
        <v>54</v>
      </c>
      <c r="AV12" s="16" t="s">
        <v>54</v>
      </c>
      <c r="AW12" s="96">
        <v>45329</v>
      </c>
      <c r="AX12" s="96">
        <v>45479</v>
      </c>
      <c r="AY12" s="7" t="s">
        <v>746</v>
      </c>
      <c r="AZ12" s="7" t="s">
        <v>747</v>
      </c>
      <c r="BA12" s="7" t="s">
        <v>54</v>
      </c>
      <c r="BB12" s="7" t="s">
        <v>54</v>
      </c>
      <c r="BC12" s="7" t="s">
        <v>54</v>
      </c>
      <c r="BD12" s="7" t="s">
        <v>54</v>
      </c>
    </row>
    <row r="13" spans="1:133" ht="15" customHeight="1" x14ac:dyDescent="0.2">
      <c r="A13" s="53" t="s">
        <v>1159</v>
      </c>
      <c r="B13" s="7" t="s">
        <v>148</v>
      </c>
      <c r="C13" s="29" t="s">
        <v>1253</v>
      </c>
      <c r="D13" s="30" t="s">
        <v>1348</v>
      </c>
      <c r="E13" s="59">
        <v>45328</v>
      </c>
      <c r="F13" s="7" t="s">
        <v>350</v>
      </c>
      <c r="G13" s="7" t="s">
        <v>55</v>
      </c>
      <c r="H13" s="13" t="s">
        <v>1500</v>
      </c>
      <c r="I13" s="7" t="s">
        <v>356</v>
      </c>
      <c r="J13" s="7" t="s">
        <v>62</v>
      </c>
      <c r="K13" s="7">
        <v>4</v>
      </c>
      <c r="L13" s="15" t="s">
        <v>63</v>
      </c>
      <c r="M13" s="7" t="s">
        <v>433</v>
      </c>
      <c r="N13" s="7" t="s">
        <v>1601</v>
      </c>
      <c r="O13" s="7">
        <v>14</v>
      </c>
      <c r="P13" s="9">
        <v>45320</v>
      </c>
      <c r="Q13" s="20">
        <v>14686624</v>
      </c>
      <c r="R13" s="7" t="s">
        <v>57</v>
      </c>
      <c r="S13" s="20">
        <v>14686260</v>
      </c>
      <c r="T13" s="20">
        <v>3671565</v>
      </c>
      <c r="U13" s="16" t="s">
        <v>54</v>
      </c>
      <c r="V13" s="21">
        <v>0</v>
      </c>
      <c r="W13" s="21" t="e">
        <f t="shared" ref="W13:W76" si="10">#REF!+V13</f>
        <v>#REF!</v>
      </c>
      <c r="X13" s="43" t="s">
        <v>54</v>
      </c>
      <c r="Y13" s="7" t="s">
        <v>54</v>
      </c>
      <c r="Z13" s="16" t="s">
        <v>54</v>
      </c>
      <c r="AA13" s="16" t="s">
        <v>54</v>
      </c>
      <c r="AB13" s="7" t="s">
        <v>120</v>
      </c>
      <c r="AC13" s="17" t="s">
        <v>549</v>
      </c>
      <c r="AD13" s="17" t="s">
        <v>1693</v>
      </c>
      <c r="AE13" s="7" t="s">
        <v>58</v>
      </c>
      <c r="AF13" s="7" t="s">
        <v>59</v>
      </c>
      <c r="AG13" s="7" t="s">
        <v>59</v>
      </c>
      <c r="AH13" s="7" t="s">
        <v>99</v>
      </c>
      <c r="AI13" s="17" t="s">
        <v>65</v>
      </c>
      <c r="AJ13" s="72" t="s">
        <v>659</v>
      </c>
      <c r="AK13" s="1" t="s">
        <v>1985</v>
      </c>
      <c r="AL13" s="7" t="s">
        <v>54</v>
      </c>
      <c r="AM13" s="87" t="s">
        <v>54</v>
      </c>
      <c r="AN13" s="7" t="s">
        <v>54</v>
      </c>
      <c r="AO13" s="7" t="s">
        <v>677</v>
      </c>
      <c r="AP13" s="24" t="s">
        <v>1785</v>
      </c>
      <c r="AQ13" s="43">
        <v>16</v>
      </c>
      <c r="AR13" s="16">
        <v>45328</v>
      </c>
      <c r="AS13" s="7" t="s">
        <v>54</v>
      </c>
      <c r="AT13" s="16" t="s">
        <v>54</v>
      </c>
      <c r="AU13" s="7" t="s">
        <v>54</v>
      </c>
      <c r="AV13" s="16" t="s">
        <v>54</v>
      </c>
      <c r="AW13" s="96">
        <v>45329</v>
      </c>
      <c r="AX13" s="96">
        <v>45449</v>
      </c>
      <c r="AY13" s="7" t="s">
        <v>746</v>
      </c>
      <c r="AZ13" s="7" t="s">
        <v>747</v>
      </c>
      <c r="BA13" s="7" t="s">
        <v>54</v>
      </c>
      <c r="BB13" s="7" t="s">
        <v>54</v>
      </c>
      <c r="BC13" s="7" t="s">
        <v>54</v>
      </c>
      <c r="BD13" s="7" t="s">
        <v>54</v>
      </c>
    </row>
    <row r="14" spans="1:133" ht="15" customHeight="1" x14ac:dyDescent="0.2">
      <c r="A14" s="53" t="s">
        <v>1160</v>
      </c>
      <c r="B14" s="7" t="s">
        <v>148</v>
      </c>
      <c r="C14" s="29" t="s">
        <v>1254</v>
      </c>
      <c r="D14" s="30" t="s">
        <v>1349</v>
      </c>
      <c r="E14" s="59">
        <v>45334</v>
      </c>
      <c r="F14" s="7" t="s">
        <v>350</v>
      </c>
      <c r="G14" s="7" t="s">
        <v>55</v>
      </c>
      <c r="H14" s="13" t="s">
        <v>1501</v>
      </c>
      <c r="I14" s="7" t="s">
        <v>356</v>
      </c>
      <c r="J14" s="7" t="s">
        <v>62</v>
      </c>
      <c r="K14" s="7">
        <v>5</v>
      </c>
      <c r="L14" s="15" t="s">
        <v>69</v>
      </c>
      <c r="M14" s="7" t="s">
        <v>70</v>
      </c>
      <c r="N14" s="7" t="s">
        <v>71</v>
      </c>
      <c r="O14" s="7">
        <v>50</v>
      </c>
      <c r="P14" s="9">
        <v>45324</v>
      </c>
      <c r="Q14" s="20">
        <v>34418720</v>
      </c>
      <c r="R14" s="7" t="s">
        <v>72</v>
      </c>
      <c r="S14" s="20">
        <v>34418720</v>
      </c>
      <c r="T14" s="19">
        <v>6883744</v>
      </c>
      <c r="U14" s="16" t="s">
        <v>54</v>
      </c>
      <c r="V14" s="21">
        <v>0</v>
      </c>
      <c r="W14" s="21" t="e">
        <f t="shared" ref="W14:W77" si="11">#REF!+V14</f>
        <v>#REF!</v>
      </c>
      <c r="X14" s="43" t="s">
        <v>54</v>
      </c>
      <c r="Y14" s="7" t="s">
        <v>54</v>
      </c>
      <c r="Z14" s="16" t="s">
        <v>54</v>
      </c>
      <c r="AA14" s="16" t="s">
        <v>54</v>
      </c>
      <c r="AB14" s="7" t="s">
        <v>479</v>
      </c>
      <c r="AC14" s="17" t="s">
        <v>549</v>
      </c>
      <c r="AD14" s="17" t="s">
        <v>1693</v>
      </c>
      <c r="AE14" s="7" t="s">
        <v>58</v>
      </c>
      <c r="AF14" s="7" t="s">
        <v>59</v>
      </c>
      <c r="AG14" s="7" t="s">
        <v>59</v>
      </c>
      <c r="AH14" s="7" t="s">
        <v>90</v>
      </c>
      <c r="AI14" s="17" t="s">
        <v>65</v>
      </c>
      <c r="AJ14" s="72" t="s">
        <v>608</v>
      </c>
      <c r="AK14" s="1" t="s">
        <v>1985</v>
      </c>
      <c r="AL14" s="7" t="s">
        <v>54</v>
      </c>
      <c r="AM14" s="87" t="s">
        <v>54</v>
      </c>
      <c r="AN14" s="7" t="s">
        <v>54</v>
      </c>
      <c r="AO14" s="7" t="s">
        <v>677</v>
      </c>
      <c r="AP14" s="23" t="s">
        <v>1786</v>
      </c>
      <c r="AQ14" s="7">
        <v>39</v>
      </c>
      <c r="AR14" s="16">
        <v>45334</v>
      </c>
      <c r="AS14" s="7" t="s">
        <v>54</v>
      </c>
      <c r="AT14" s="16" t="s">
        <v>54</v>
      </c>
      <c r="AU14" s="7" t="s">
        <v>54</v>
      </c>
      <c r="AV14" s="16" t="s">
        <v>54</v>
      </c>
      <c r="AW14" s="96">
        <v>45335</v>
      </c>
      <c r="AX14" s="96">
        <v>45485</v>
      </c>
      <c r="AY14" s="7" t="s">
        <v>748</v>
      </c>
      <c r="AZ14" s="7" t="s">
        <v>749</v>
      </c>
      <c r="BA14" s="7" t="s">
        <v>54</v>
      </c>
      <c r="BB14" s="7" t="s">
        <v>54</v>
      </c>
      <c r="BC14" s="7" t="s">
        <v>54</v>
      </c>
      <c r="BD14" s="7" t="s">
        <v>54</v>
      </c>
    </row>
    <row r="15" spans="1:133" ht="15" customHeight="1" x14ac:dyDescent="0.2">
      <c r="A15" s="53" t="s">
        <v>1161</v>
      </c>
      <c r="B15" s="7" t="s">
        <v>148</v>
      </c>
      <c r="C15" s="29" t="s">
        <v>1255</v>
      </c>
      <c r="D15" s="30" t="s">
        <v>1350</v>
      </c>
      <c r="E15" s="59">
        <v>45329</v>
      </c>
      <c r="F15" s="7" t="s">
        <v>350</v>
      </c>
      <c r="G15" s="7" t="s">
        <v>55</v>
      </c>
      <c r="H15" s="13" t="s">
        <v>1502</v>
      </c>
      <c r="I15" s="7" t="s">
        <v>356</v>
      </c>
      <c r="J15" s="7" t="s">
        <v>62</v>
      </c>
      <c r="K15" s="7">
        <v>5</v>
      </c>
      <c r="L15" s="13" t="s">
        <v>69</v>
      </c>
      <c r="M15" s="7" t="s">
        <v>70</v>
      </c>
      <c r="N15" s="7" t="s">
        <v>71</v>
      </c>
      <c r="O15" s="7">
        <v>51</v>
      </c>
      <c r="P15" s="9">
        <v>45324</v>
      </c>
      <c r="Q15" s="19">
        <v>54376797</v>
      </c>
      <c r="R15" s="7" t="s">
        <v>72</v>
      </c>
      <c r="S15" s="19">
        <v>54376795</v>
      </c>
      <c r="T15" s="19">
        <v>10875359</v>
      </c>
      <c r="U15" s="16" t="s">
        <v>54</v>
      </c>
      <c r="V15" s="21">
        <v>0</v>
      </c>
      <c r="W15" s="21" t="e">
        <f t="shared" ref="W15:W78" si="12">#REF!+V15</f>
        <v>#REF!</v>
      </c>
      <c r="X15" s="43" t="s">
        <v>54</v>
      </c>
      <c r="Y15" s="7" t="s">
        <v>54</v>
      </c>
      <c r="Z15" s="16" t="s">
        <v>54</v>
      </c>
      <c r="AA15" s="16" t="s">
        <v>54</v>
      </c>
      <c r="AB15" s="7" t="s">
        <v>480</v>
      </c>
      <c r="AC15" s="17" t="s">
        <v>549</v>
      </c>
      <c r="AD15" s="17" t="s">
        <v>1693</v>
      </c>
      <c r="AE15" s="7" t="s">
        <v>58</v>
      </c>
      <c r="AF15" s="7" t="s">
        <v>115</v>
      </c>
      <c r="AG15" s="7" t="s">
        <v>551</v>
      </c>
      <c r="AH15" s="7" t="s">
        <v>113</v>
      </c>
      <c r="AI15" s="17" t="s">
        <v>65</v>
      </c>
      <c r="AJ15" s="72" t="s">
        <v>609</v>
      </c>
      <c r="AK15" s="1" t="s">
        <v>1985</v>
      </c>
      <c r="AL15" s="7" t="s">
        <v>54</v>
      </c>
      <c r="AM15" s="87" t="s">
        <v>54</v>
      </c>
      <c r="AN15" s="7" t="s">
        <v>54</v>
      </c>
      <c r="AO15" s="7" t="s">
        <v>677</v>
      </c>
      <c r="AP15" s="23" t="s">
        <v>1787</v>
      </c>
      <c r="AQ15" s="7">
        <v>20</v>
      </c>
      <c r="AR15" s="16">
        <v>45329</v>
      </c>
      <c r="AS15" s="7" t="s">
        <v>54</v>
      </c>
      <c r="AT15" s="16" t="s">
        <v>54</v>
      </c>
      <c r="AU15" s="7" t="s">
        <v>54</v>
      </c>
      <c r="AV15" s="16" t="s">
        <v>54</v>
      </c>
      <c r="AW15" s="96">
        <v>45330</v>
      </c>
      <c r="AX15" s="96">
        <v>45480</v>
      </c>
      <c r="AY15" s="7" t="s">
        <v>748</v>
      </c>
      <c r="AZ15" s="7" t="s">
        <v>749</v>
      </c>
      <c r="BA15" s="7" t="s">
        <v>54</v>
      </c>
      <c r="BB15" s="7" t="s">
        <v>54</v>
      </c>
      <c r="BC15" s="7" t="s">
        <v>54</v>
      </c>
      <c r="BD15" s="7" t="s">
        <v>54</v>
      </c>
    </row>
    <row r="16" spans="1:133" ht="15" customHeight="1" x14ac:dyDescent="0.2">
      <c r="A16" s="53" t="s">
        <v>1162</v>
      </c>
      <c r="B16" s="7" t="s">
        <v>148</v>
      </c>
      <c r="C16" s="29" t="s">
        <v>1256</v>
      </c>
      <c r="D16" s="30" t="s">
        <v>1351</v>
      </c>
      <c r="E16" s="59">
        <v>45330</v>
      </c>
      <c r="F16" s="7" t="s">
        <v>350</v>
      </c>
      <c r="G16" s="7" t="s">
        <v>55</v>
      </c>
      <c r="H16" s="13" t="s">
        <v>1503</v>
      </c>
      <c r="I16" s="7" t="s">
        <v>356</v>
      </c>
      <c r="J16" s="7" t="s">
        <v>62</v>
      </c>
      <c r="K16" s="7">
        <v>5</v>
      </c>
      <c r="L16" s="15" t="s">
        <v>69</v>
      </c>
      <c r="M16" s="7" t="s">
        <v>70</v>
      </c>
      <c r="N16" s="7" t="s">
        <v>71</v>
      </c>
      <c r="O16" s="7">
        <v>38</v>
      </c>
      <c r="P16" s="9">
        <v>45323</v>
      </c>
      <c r="Q16" s="19">
        <v>17400475</v>
      </c>
      <c r="R16" s="7" t="s">
        <v>72</v>
      </c>
      <c r="S16" s="19">
        <v>17400475</v>
      </c>
      <c r="T16" s="19" t="s">
        <v>1632</v>
      </c>
      <c r="U16" s="16" t="s">
        <v>54</v>
      </c>
      <c r="V16" s="21">
        <v>0</v>
      </c>
      <c r="W16" s="21" t="e">
        <f t="shared" ref="W16:W79" si="13">#REF!+V16</f>
        <v>#REF!</v>
      </c>
      <c r="X16" s="43" t="s">
        <v>54</v>
      </c>
      <c r="Y16" s="7" t="s">
        <v>54</v>
      </c>
      <c r="Z16" s="16" t="s">
        <v>54</v>
      </c>
      <c r="AA16" s="16" t="s">
        <v>54</v>
      </c>
      <c r="AB16" s="7" t="s">
        <v>123</v>
      </c>
      <c r="AC16" s="17" t="s">
        <v>549</v>
      </c>
      <c r="AD16" s="17" t="s">
        <v>1693</v>
      </c>
      <c r="AE16" s="7" t="s">
        <v>58</v>
      </c>
      <c r="AF16" s="7" t="s">
        <v>59</v>
      </c>
      <c r="AG16" s="7" t="s">
        <v>59</v>
      </c>
      <c r="AH16" s="7" t="s">
        <v>570</v>
      </c>
      <c r="AI16" s="17" t="s">
        <v>571</v>
      </c>
      <c r="AJ16" s="72" t="s">
        <v>610</v>
      </c>
      <c r="AK16" s="1" t="s">
        <v>1985</v>
      </c>
      <c r="AL16" s="7" t="s">
        <v>54</v>
      </c>
      <c r="AM16" s="87" t="s">
        <v>54</v>
      </c>
      <c r="AN16" s="7" t="s">
        <v>54</v>
      </c>
      <c r="AO16" s="7" t="s">
        <v>677</v>
      </c>
      <c r="AP16" s="23" t="s">
        <v>1788</v>
      </c>
      <c r="AQ16" s="7">
        <v>26</v>
      </c>
      <c r="AR16" s="16">
        <v>45331</v>
      </c>
      <c r="AS16" s="7" t="s">
        <v>54</v>
      </c>
      <c r="AT16" s="16" t="s">
        <v>54</v>
      </c>
      <c r="AU16" s="7" t="s">
        <v>54</v>
      </c>
      <c r="AV16" s="16" t="s">
        <v>54</v>
      </c>
      <c r="AW16" s="96">
        <v>45334</v>
      </c>
      <c r="AX16" s="96">
        <v>45484</v>
      </c>
      <c r="AY16" s="7" t="s">
        <v>750</v>
      </c>
      <c r="AZ16" s="7" t="s">
        <v>1433</v>
      </c>
      <c r="BA16" s="7" t="s">
        <v>54</v>
      </c>
      <c r="BB16" s="7" t="s">
        <v>54</v>
      </c>
      <c r="BC16" s="7" t="s">
        <v>54</v>
      </c>
      <c r="BD16" s="7" t="s">
        <v>54</v>
      </c>
    </row>
    <row r="17" spans="1:56" ht="15" customHeight="1" x14ac:dyDescent="0.2">
      <c r="A17" s="53" t="s">
        <v>1163</v>
      </c>
      <c r="B17" s="7" t="s">
        <v>148</v>
      </c>
      <c r="C17" s="29" t="s">
        <v>1257</v>
      </c>
      <c r="D17" s="30" t="s">
        <v>1352</v>
      </c>
      <c r="E17" s="59">
        <v>45329</v>
      </c>
      <c r="F17" s="7" t="s">
        <v>350</v>
      </c>
      <c r="G17" s="7" t="s">
        <v>55</v>
      </c>
      <c r="H17" s="13" t="s">
        <v>1504</v>
      </c>
      <c r="I17" s="7" t="s">
        <v>356</v>
      </c>
      <c r="J17" s="7" t="s">
        <v>62</v>
      </c>
      <c r="K17" s="7">
        <v>4</v>
      </c>
      <c r="L17" s="15" t="s">
        <v>67</v>
      </c>
      <c r="M17" s="7" t="s">
        <v>430</v>
      </c>
      <c r="N17" s="7" t="s">
        <v>1606</v>
      </c>
      <c r="O17" s="7">
        <v>67</v>
      </c>
      <c r="P17" s="9">
        <v>45328</v>
      </c>
      <c r="Q17" s="19">
        <v>8811756</v>
      </c>
      <c r="R17" s="7" t="s">
        <v>57</v>
      </c>
      <c r="S17" s="19">
        <v>8811756</v>
      </c>
      <c r="T17" s="19">
        <v>2202939</v>
      </c>
      <c r="U17" s="16" t="s">
        <v>54</v>
      </c>
      <c r="V17" s="21">
        <v>0</v>
      </c>
      <c r="W17" s="21" t="e">
        <f t="shared" ref="W17:W80" si="14">#REF!+V17</f>
        <v>#REF!</v>
      </c>
      <c r="X17" s="43" t="s">
        <v>54</v>
      </c>
      <c r="Y17" s="7" t="s">
        <v>54</v>
      </c>
      <c r="Z17" s="16" t="s">
        <v>54</v>
      </c>
      <c r="AA17" s="16" t="s">
        <v>54</v>
      </c>
      <c r="AB17" s="7" t="s">
        <v>535</v>
      </c>
      <c r="AC17" s="17" t="s">
        <v>549</v>
      </c>
      <c r="AD17" s="17" t="s">
        <v>1693</v>
      </c>
      <c r="AE17" s="7" t="s">
        <v>58</v>
      </c>
      <c r="AF17" s="7" t="s">
        <v>59</v>
      </c>
      <c r="AG17" s="7" t="s">
        <v>59</v>
      </c>
      <c r="AH17" s="7" t="s">
        <v>119</v>
      </c>
      <c r="AI17" s="7" t="s">
        <v>1713</v>
      </c>
      <c r="AJ17" s="72" t="s">
        <v>660</v>
      </c>
      <c r="AK17" s="1" t="s">
        <v>1985</v>
      </c>
      <c r="AL17" s="7" t="s">
        <v>54</v>
      </c>
      <c r="AM17" s="87" t="s">
        <v>54</v>
      </c>
      <c r="AN17" s="7" t="s">
        <v>54</v>
      </c>
      <c r="AO17" s="7" t="s">
        <v>677</v>
      </c>
      <c r="AP17" s="24" t="s">
        <v>1789</v>
      </c>
      <c r="AQ17" s="7">
        <v>21</v>
      </c>
      <c r="AR17" s="16">
        <v>45330</v>
      </c>
      <c r="AS17" s="7" t="s">
        <v>54</v>
      </c>
      <c r="AT17" s="16" t="s">
        <v>54</v>
      </c>
      <c r="AU17" s="7" t="s">
        <v>54</v>
      </c>
      <c r="AV17" s="16" t="s">
        <v>54</v>
      </c>
      <c r="AW17" s="96">
        <v>45330</v>
      </c>
      <c r="AX17" s="96">
        <v>45450</v>
      </c>
      <c r="AY17" s="7" t="s">
        <v>61</v>
      </c>
      <c r="AZ17" s="7" t="s">
        <v>1432</v>
      </c>
      <c r="BA17" s="7" t="s">
        <v>54</v>
      </c>
      <c r="BB17" s="7" t="s">
        <v>54</v>
      </c>
      <c r="BC17" s="7" t="s">
        <v>54</v>
      </c>
      <c r="BD17" s="7" t="s">
        <v>54</v>
      </c>
    </row>
    <row r="18" spans="1:56" ht="15" customHeight="1" x14ac:dyDescent="0.2">
      <c r="A18" s="53" t="s">
        <v>1164</v>
      </c>
      <c r="B18" s="7" t="s">
        <v>148</v>
      </c>
      <c r="C18" s="29" t="s">
        <v>1258</v>
      </c>
      <c r="D18" s="30" t="s">
        <v>1353</v>
      </c>
      <c r="E18" s="59">
        <v>45330</v>
      </c>
      <c r="F18" s="7" t="s">
        <v>350</v>
      </c>
      <c r="G18" s="7" t="s">
        <v>55</v>
      </c>
      <c r="H18" s="13" t="s">
        <v>1505</v>
      </c>
      <c r="I18" s="7" t="s">
        <v>356</v>
      </c>
      <c r="J18" s="7" t="s">
        <v>62</v>
      </c>
      <c r="K18" s="7">
        <v>5</v>
      </c>
      <c r="L18" s="7" t="s">
        <v>69</v>
      </c>
      <c r="M18" s="7" t="s">
        <v>426</v>
      </c>
      <c r="N18" s="7" t="s">
        <v>467</v>
      </c>
      <c r="O18" s="7">
        <v>35</v>
      </c>
      <c r="P18" s="9">
        <v>45323</v>
      </c>
      <c r="Q18" s="36">
        <v>46321740</v>
      </c>
      <c r="R18" s="7" t="s">
        <v>72</v>
      </c>
      <c r="S18" s="19">
        <v>46321740</v>
      </c>
      <c r="T18" s="19">
        <v>9264348</v>
      </c>
      <c r="U18" s="16" t="s">
        <v>54</v>
      </c>
      <c r="V18" s="7">
        <v>0</v>
      </c>
      <c r="W18" s="21" t="e">
        <f t="shared" ref="W18:W81" si="15">#REF!+V18</f>
        <v>#REF!</v>
      </c>
      <c r="X18" s="43" t="s">
        <v>54</v>
      </c>
      <c r="Y18" s="7" t="s">
        <v>54</v>
      </c>
      <c r="Z18" s="16" t="s">
        <v>54</v>
      </c>
      <c r="AA18" s="16" t="s">
        <v>54</v>
      </c>
      <c r="AB18" s="7" t="s">
        <v>1637</v>
      </c>
      <c r="AC18" s="7" t="s">
        <v>549</v>
      </c>
      <c r="AD18" s="7" t="s">
        <v>1693</v>
      </c>
      <c r="AE18" s="7" t="s">
        <v>58</v>
      </c>
      <c r="AF18" s="7" t="s">
        <v>1696</v>
      </c>
      <c r="AG18" s="7" t="s">
        <v>1697</v>
      </c>
      <c r="AH18" s="7" t="s">
        <v>97</v>
      </c>
      <c r="AI18" s="7" t="s">
        <v>78</v>
      </c>
      <c r="AJ18" s="72" t="s">
        <v>54</v>
      </c>
      <c r="AK18" s="1" t="s">
        <v>1985</v>
      </c>
      <c r="AL18" s="7" t="s">
        <v>54</v>
      </c>
      <c r="AM18" s="87" t="s">
        <v>54</v>
      </c>
      <c r="AN18" s="7" t="s">
        <v>54</v>
      </c>
      <c r="AO18" s="7" t="s">
        <v>678</v>
      </c>
      <c r="AP18" s="24" t="s">
        <v>680</v>
      </c>
      <c r="AQ18" s="7">
        <v>22</v>
      </c>
      <c r="AR18" s="16">
        <v>45330</v>
      </c>
      <c r="AS18" s="7" t="s">
        <v>54</v>
      </c>
      <c r="AT18" s="16" t="s">
        <v>54</v>
      </c>
      <c r="AU18" s="7" t="s">
        <v>54</v>
      </c>
      <c r="AV18" s="16" t="s">
        <v>54</v>
      </c>
      <c r="AW18" s="96">
        <v>45331</v>
      </c>
      <c r="AX18" s="96">
        <v>45481</v>
      </c>
      <c r="AY18" s="7" t="s">
        <v>750</v>
      </c>
      <c r="AZ18" s="7" t="s">
        <v>1433</v>
      </c>
      <c r="BA18" s="7" t="s">
        <v>54</v>
      </c>
      <c r="BB18" s="7" t="s">
        <v>54</v>
      </c>
      <c r="BC18" s="7" t="s">
        <v>54</v>
      </c>
      <c r="BD18" s="7" t="s">
        <v>54</v>
      </c>
    </row>
    <row r="19" spans="1:56" ht="15" customHeight="1" x14ac:dyDescent="0.2">
      <c r="A19" s="53" t="s">
        <v>1165</v>
      </c>
      <c r="B19" s="7" t="s">
        <v>148</v>
      </c>
      <c r="C19" s="29" t="s">
        <v>1259</v>
      </c>
      <c r="D19" s="30" t="s">
        <v>1354</v>
      </c>
      <c r="E19" s="59">
        <v>45330</v>
      </c>
      <c r="F19" s="7" t="s">
        <v>350</v>
      </c>
      <c r="G19" s="7" t="s">
        <v>55</v>
      </c>
      <c r="H19" s="13" t="s">
        <v>1506</v>
      </c>
      <c r="I19" s="7" t="s">
        <v>356</v>
      </c>
      <c r="J19" s="7" t="s">
        <v>62</v>
      </c>
      <c r="K19" s="7">
        <v>5</v>
      </c>
      <c r="L19" s="15" t="s">
        <v>1605</v>
      </c>
      <c r="M19" s="16" t="s">
        <v>1607</v>
      </c>
      <c r="N19" s="7" t="s">
        <v>468</v>
      </c>
      <c r="O19" s="7">
        <v>16</v>
      </c>
      <c r="P19" s="9">
        <v>45320</v>
      </c>
      <c r="Q19" s="19">
        <v>35687612</v>
      </c>
      <c r="R19" s="7" t="s">
        <v>72</v>
      </c>
      <c r="S19" s="19">
        <v>35687610</v>
      </c>
      <c r="T19" s="19">
        <v>7137522</v>
      </c>
      <c r="U19" s="16" t="s">
        <v>54</v>
      </c>
      <c r="V19" s="21">
        <v>0</v>
      </c>
      <c r="W19" s="21" t="e">
        <f t="shared" ref="W19:W82" si="16">#REF!+V19</f>
        <v>#REF!</v>
      </c>
      <c r="X19" s="43" t="s">
        <v>54</v>
      </c>
      <c r="Y19" s="7" t="s">
        <v>54</v>
      </c>
      <c r="Z19" s="16" t="s">
        <v>54</v>
      </c>
      <c r="AA19" s="16" t="s">
        <v>54</v>
      </c>
      <c r="AB19" s="7" t="s">
        <v>481</v>
      </c>
      <c r="AC19" s="7" t="s">
        <v>549</v>
      </c>
      <c r="AD19" s="7" t="s">
        <v>1693</v>
      </c>
      <c r="AE19" s="7" t="s">
        <v>58</v>
      </c>
      <c r="AF19" s="7" t="s">
        <v>59</v>
      </c>
      <c r="AG19" s="7" t="s">
        <v>59</v>
      </c>
      <c r="AH19" s="7" t="s">
        <v>572</v>
      </c>
      <c r="AI19" s="7" t="s">
        <v>573</v>
      </c>
      <c r="AJ19" s="72" t="s">
        <v>611</v>
      </c>
      <c r="AK19" s="1" t="s">
        <v>1985</v>
      </c>
      <c r="AL19" s="7" t="s">
        <v>54</v>
      </c>
      <c r="AM19" s="87" t="s">
        <v>54</v>
      </c>
      <c r="AN19" s="7" t="s">
        <v>54</v>
      </c>
      <c r="AO19" s="7" t="s">
        <v>677</v>
      </c>
      <c r="AP19" s="23" t="s">
        <v>1790</v>
      </c>
      <c r="AQ19" s="7">
        <v>28</v>
      </c>
      <c r="AR19" s="16">
        <v>45331</v>
      </c>
      <c r="AS19" s="7" t="s">
        <v>54</v>
      </c>
      <c r="AT19" s="16" t="s">
        <v>54</v>
      </c>
      <c r="AU19" s="7" t="s">
        <v>54</v>
      </c>
      <c r="AV19" s="16" t="s">
        <v>54</v>
      </c>
      <c r="AW19" s="96">
        <v>45331</v>
      </c>
      <c r="AX19" s="96">
        <v>45481</v>
      </c>
      <c r="AY19" s="7" t="s">
        <v>751</v>
      </c>
      <c r="AZ19" s="14" t="s">
        <v>83</v>
      </c>
      <c r="BA19" s="7" t="s">
        <v>54</v>
      </c>
      <c r="BB19" s="7" t="s">
        <v>54</v>
      </c>
      <c r="BC19" s="7" t="s">
        <v>54</v>
      </c>
      <c r="BD19" s="7" t="s">
        <v>54</v>
      </c>
    </row>
    <row r="20" spans="1:56" ht="15" customHeight="1" x14ac:dyDescent="0.2">
      <c r="A20" s="53" t="s">
        <v>1166</v>
      </c>
      <c r="B20" s="7" t="s">
        <v>148</v>
      </c>
      <c r="C20" s="29" t="s">
        <v>1260</v>
      </c>
      <c r="D20" s="30" t="s">
        <v>1355</v>
      </c>
      <c r="E20" s="59">
        <v>45330</v>
      </c>
      <c r="F20" s="7" t="s">
        <v>350</v>
      </c>
      <c r="G20" s="7" t="s">
        <v>55</v>
      </c>
      <c r="H20" s="13" t="s">
        <v>1507</v>
      </c>
      <c r="I20" s="7" t="s">
        <v>356</v>
      </c>
      <c r="J20" s="7" t="s">
        <v>62</v>
      </c>
      <c r="K20" s="7">
        <v>5</v>
      </c>
      <c r="L20" s="15" t="s">
        <v>1605</v>
      </c>
      <c r="M20" s="7" t="s">
        <v>1607</v>
      </c>
      <c r="N20" s="7" t="s">
        <v>468</v>
      </c>
      <c r="O20" s="7">
        <v>20</v>
      </c>
      <c r="P20" s="9">
        <v>45320</v>
      </c>
      <c r="Q20" s="19">
        <v>35687612</v>
      </c>
      <c r="R20" s="7" t="s">
        <v>72</v>
      </c>
      <c r="S20" s="19">
        <v>35687610</v>
      </c>
      <c r="T20" s="19">
        <v>7137522</v>
      </c>
      <c r="U20" s="16" t="s">
        <v>54</v>
      </c>
      <c r="V20" s="21">
        <v>0</v>
      </c>
      <c r="W20" s="21" t="e">
        <f t="shared" ref="W20:W83" si="17">#REF!+V20</f>
        <v>#REF!</v>
      </c>
      <c r="X20" s="43" t="s">
        <v>54</v>
      </c>
      <c r="Y20" s="7" t="s">
        <v>54</v>
      </c>
      <c r="Z20" s="16" t="s">
        <v>54</v>
      </c>
      <c r="AA20" s="16" t="s">
        <v>54</v>
      </c>
      <c r="AB20" s="7" t="s">
        <v>482</v>
      </c>
      <c r="AC20" s="7" t="s">
        <v>549</v>
      </c>
      <c r="AD20" s="7" t="s">
        <v>1693</v>
      </c>
      <c r="AE20" s="7" t="s">
        <v>58</v>
      </c>
      <c r="AF20" s="7" t="s">
        <v>108</v>
      </c>
      <c r="AG20" s="7" t="s">
        <v>552</v>
      </c>
      <c r="AH20" s="7" t="s">
        <v>572</v>
      </c>
      <c r="AI20" s="7" t="s">
        <v>89</v>
      </c>
      <c r="AJ20" s="72" t="s">
        <v>612</v>
      </c>
      <c r="AK20" s="1" t="s">
        <v>1985</v>
      </c>
      <c r="AL20" s="7" t="s">
        <v>54</v>
      </c>
      <c r="AM20" s="87" t="s">
        <v>54</v>
      </c>
      <c r="AN20" s="7" t="s">
        <v>54</v>
      </c>
      <c r="AO20" s="7" t="s">
        <v>677</v>
      </c>
      <c r="AP20" s="24" t="s">
        <v>1791</v>
      </c>
      <c r="AQ20" s="7">
        <v>27</v>
      </c>
      <c r="AR20" s="16">
        <v>45331</v>
      </c>
      <c r="AS20" s="7" t="s">
        <v>54</v>
      </c>
      <c r="AT20" s="16" t="s">
        <v>54</v>
      </c>
      <c r="AU20" s="7" t="s">
        <v>54</v>
      </c>
      <c r="AV20" s="16" t="s">
        <v>54</v>
      </c>
      <c r="AW20" s="96">
        <v>45331</v>
      </c>
      <c r="AX20" s="96">
        <v>45481</v>
      </c>
      <c r="AY20" s="7" t="s">
        <v>751</v>
      </c>
      <c r="AZ20" s="14" t="s">
        <v>83</v>
      </c>
      <c r="BA20" s="7" t="s">
        <v>54</v>
      </c>
      <c r="BB20" s="7" t="s">
        <v>54</v>
      </c>
      <c r="BC20" s="7" t="s">
        <v>54</v>
      </c>
      <c r="BD20" s="7" t="s">
        <v>54</v>
      </c>
    </row>
    <row r="21" spans="1:56" ht="15" customHeight="1" x14ac:dyDescent="0.2">
      <c r="A21" s="53" t="s">
        <v>1167</v>
      </c>
      <c r="B21" s="7" t="s">
        <v>148</v>
      </c>
      <c r="C21" s="29" t="s">
        <v>1261</v>
      </c>
      <c r="D21" s="30" t="s">
        <v>1356</v>
      </c>
      <c r="E21" s="59">
        <v>45330</v>
      </c>
      <c r="F21" s="7" t="s">
        <v>350</v>
      </c>
      <c r="G21" s="7" t="s">
        <v>55</v>
      </c>
      <c r="H21" s="13" t="s">
        <v>1508</v>
      </c>
      <c r="I21" s="7" t="s">
        <v>356</v>
      </c>
      <c r="J21" s="7" t="s">
        <v>62</v>
      </c>
      <c r="K21" s="7">
        <v>5</v>
      </c>
      <c r="L21" s="15" t="s">
        <v>1605</v>
      </c>
      <c r="M21" s="7" t="s">
        <v>1607</v>
      </c>
      <c r="N21" s="7" t="s">
        <v>468</v>
      </c>
      <c r="O21" s="7">
        <v>21</v>
      </c>
      <c r="P21" s="9">
        <v>45320</v>
      </c>
      <c r="Q21" s="20">
        <v>51548778</v>
      </c>
      <c r="R21" s="7" t="s">
        <v>72</v>
      </c>
      <c r="S21" s="20">
        <v>50484020</v>
      </c>
      <c r="T21" s="19">
        <v>10096804</v>
      </c>
      <c r="U21" s="16" t="s">
        <v>54</v>
      </c>
      <c r="V21" s="21">
        <v>0</v>
      </c>
      <c r="W21" s="21" t="e">
        <f t="shared" ref="W21:W84" si="18">#REF!+V21</f>
        <v>#REF!</v>
      </c>
      <c r="X21" s="43" t="s">
        <v>54</v>
      </c>
      <c r="Y21" s="7" t="s">
        <v>54</v>
      </c>
      <c r="Z21" s="16" t="s">
        <v>54</v>
      </c>
      <c r="AA21" s="16" t="s">
        <v>54</v>
      </c>
      <c r="AB21" s="7" t="s">
        <v>1638</v>
      </c>
      <c r="AC21" s="7" t="s">
        <v>549</v>
      </c>
      <c r="AD21" s="7" t="s">
        <v>1693</v>
      </c>
      <c r="AE21" s="7" t="s">
        <v>58</v>
      </c>
      <c r="AF21" s="7" t="s">
        <v>59</v>
      </c>
      <c r="AG21" s="7" t="s">
        <v>59</v>
      </c>
      <c r="AH21" s="7" t="s">
        <v>92</v>
      </c>
      <c r="AI21" s="7" t="s">
        <v>77</v>
      </c>
      <c r="AJ21" s="72" t="s">
        <v>54</v>
      </c>
      <c r="AK21" s="1" t="s">
        <v>1985</v>
      </c>
      <c r="AL21" s="7" t="s">
        <v>54</v>
      </c>
      <c r="AM21" s="87" t="s">
        <v>54</v>
      </c>
      <c r="AN21" s="7" t="s">
        <v>54</v>
      </c>
      <c r="AO21" s="7" t="s">
        <v>677</v>
      </c>
      <c r="AP21" s="23" t="s">
        <v>1792</v>
      </c>
      <c r="AQ21" s="7">
        <v>25</v>
      </c>
      <c r="AR21" s="16">
        <v>45331</v>
      </c>
      <c r="AS21" s="7" t="s">
        <v>54</v>
      </c>
      <c r="AT21" s="16" t="s">
        <v>54</v>
      </c>
      <c r="AU21" s="7" t="s">
        <v>54</v>
      </c>
      <c r="AV21" s="16" t="s">
        <v>54</v>
      </c>
      <c r="AW21" s="96">
        <v>45331</v>
      </c>
      <c r="AX21" s="96">
        <v>45481</v>
      </c>
      <c r="AY21" s="7" t="s">
        <v>751</v>
      </c>
      <c r="AZ21" s="14" t="s">
        <v>83</v>
      </c>
      <c r="BA21" s="7" t="s">
        <v>54</v>
      </c>
      <c r="BB21" s="7" t="s">
        <v>54</v>
      </c>
      <c r="BC21" s="7" t="s">
        <v>54</v>
      </c>
      <c r="BD21" s="7" t="s">
        <v>54</v>
      </c>
    </row>
    <row r="22" spans="1:56" ht="15" customHeight="1" x14ac:dyDescent="0.2">
      <c r="A22" s="53" t="s">
        <v>1168</v>
      </c>
      <c r="B22" s="7" t="s">
        <v>148</v>
      </c>
      <c r="C22" s="29" t="s">
        <v>1262</v>
      </c>
      <c r="D22" s="30" t="s">
        <v>1357</v>
      </c>
      <c r="E22" s="59">
        <v>45330</v>
      </c>
      <c r="F22" s="7" t="s">
        <v>350</v>
      </c>
      <c r="G22" s="7" t="s">
        <v>55</v>
      </c>
      <c r="H22" s="13" t="s">
        <v>1509</v>
      </c>
      <c r="I22" s="7" t="s">
        <v>356</v>
      </c>
      <c r="J22" s="7" t="s">
        <v>62</v>
      </c>
      <c r="K22" s="7">
        <v>5</v>
      </c>
      <c r="L22" s="15" t="s">
        <v>69</v>
      </c>
      <c r="M22" s="7" t="s">
        <v>426</v>
      </c>
      <c r="N22" s="7" t="s">
        <v>1608</v>
      </c>
      <c r="O22" s="7">
        <v>34</v>
      </c>
      <c r="P22" s="9">
        <v>45323</v>
      </c>
      <c r="Q22" s="19">
        <v>46321740</v>
      </c>
      <c r="R22" s="7" t="s">
        <v>72</v>
      </c>
      <c r="S22" s="19">
        <v>46321740</v>
      </c>
      <c r="T22" s="19">
        <v>9264348</v>
      </c>
      <c r="U22" s="16" t="s">
        <v>54</v>
      </c>
      <c r="V22" s="21">
        <v>0</v>
      </c>
      <c r="W22" s="21" t="e">
        <f t="shared" ref="W22:W85" si="19">#REF!+V22</f>
        <v>#REF!</v>
      </c>
      <c r="X22" s="43" t="s">
        <v>54</v>
      </c>
      <c r="Y22" s="7" t="s">
        <v>54</v>
      </c>
      <c r="Z22" s="16" t="s">
        <v>54</v>
      </c>
      <c r="AA22" s="16" t="s">
        <v>54</v>
      </c>
      <c r="AB22" s="7" t="s">
        <v>483</v>
      </c>
      <c r="AC22" s="7" t="s">
        <v>549</v>
      </c>
      <c r="AD22" s="7" t="s">
        <v>1693</v>
      </c>
      <c r="AE22" s="7" t="s">
        <v>58</v>
      </c>
      <c r="AF22" s="7" t="s">
        <v>85</v>
      </c>
      <c r="AG22" s="7" t="s">
        <v>553</v>
      </c>
      <c r="AH22" s="7" t="s">
        <v>97</v>
      </c>
      <c r="AI22" s="7" t="s">
        <v>65</v>
      </c>
      <c r="AJ22" s="72" t="s">
        <v>613</v>
      </c>
      <c r="AK22" s="1" t="s">
        <v>1985</v>
      </c>
      <c r="AL22" s="7" t="s">
        <v>54</v>
      </c>
      <c r="AM22" s="87" t="s">
        <v>54</v>
      </c>
      <c r="AN22" s="7" t="s">
        <v>54</v>
      </c>
      <c r="AO22" s="7" t="s">
        <v>677</v>
      </c>
      <c r="AP22" s="24" t="s">
        <v>1793</v>
      </c>
      <c r="AQ22" s="7">
        <v>32</v>
      </c>
      <c r="AR22" s="16">
        <v>45331</v>
      </c>
      <c r="AS22" s="7" t="s">
        <v>54</v>
      </c>
      <c r="AT22" s="16" t="s">
        <v>54</v>
      </c>
      <c r="AU22" s="7" t="s">
        <v>54</v>
      </c>
      <c r="AV22" s="16" t="s">
        <v>54</v>
      </c>
      <c r="AW22" s="96">
        <v>45334</v>
      </c>
      <c r="AX22" s="96">
        <v>45484</v>
      </c>
      <c r="AY22" s="7" t="s">
        <v>750</v>
      </c>
      <c r="AZ22" s="7" t="s">
        <v>1433</v>
      </c>
      <c r="BA22" s="7" t="s">
        <v>54</v>
      </c>
      <c r="BB22" s="7" t="s">
        <v>54</v>
      </c>
      <c r="BC22" s="7" t="s">
        <v>54</v>
      </c>
      <c r="BD22" s="7" t="s">
        <v>54</v>
      </c>
    </row>
    <row r="23" spans="1:56" ht="15" customHeight="1" x14ac:dyDescent="0.2">
      <c r="A23" s="53" t="s">
        <v>1169</v>
      </c>
      <c r="B23" s="7" t="s">
        <v>148</v>
      </c>
      <c r="C23" s="29" t="s">
        <v>1263</v>
      </c>
      <c r="D23" s="30" t="s">
        <v>1358</v>
      </c>
      <c r="E23" s="59">
        <v>45331</v>
      </c>
      <c r="F23" s="7" t="s">
        <v>350</v>
      </c>
      <c r="G23" s="7" t="s">
        <v>55</v>
      </c>
      <c r="H23" s="13" t="s">
        <v>1510</v>
      </c>
      <c r="I23" s="7" t="s">
        <v>356</v>
      </c>
      <c r="J23" s="7" t="s">
        <v>62</v>
      </c>
      <c r="K23" s="7">
        <v>5</v>
      </c>
      <c r="L23" s="15" t="s">
        <v>1605</v>
      </c>
      <c r="M23" s="7" t="s">
        <v>1607</v>
      </c>
      <c r="N23" s="7" t="s">
        <v>468</v>
      </c>
      <c r="O23" s="7">
        <v>25</v>
      </c>
      <c r="P23" s="9">
        <v>45321</v>
      </c>
      <c r="Q23" s="19">
        <v>35687612</v>
      </c>
      <c r="R23" s="7" t="s">
        <v>72</v>
      </c>
      <c r="S23" s="19">
        <v>35687610</v>
      </c>
      <c r="T23" s="19">
        <v>7137522</v>
      </c>
      <c r="U23" s="16" t="s">
        <v>54</v>
      </c>
      <c r="V23" s="21">
        <v>0</v>
      </c>
      <c r="W23" s="21" t="e">
        <f t="shared" ref="W23:W86" si="20">#REF!+V23</f>
        <v>#REF!</v>
      </c>
      <c r="X23" s="43" t="s">
        <v>54</v>
      </c>
      <c r="Y23" s="7" t="s">
        <v>54</v>
      </c>
      <c r="Z23" s="16" t="s">
        <v>54</v>
      </c>
      <c r="AA23" s="16" t="s">
        <v>54</v>
      </c>
      <c r="AB23" s="7" t="s">
        <v>1639</v>
      </c>
      <c r="AC23" s="7" t="s">
        <v>549</v>
      </c>
      <c r="AD23" s="7" t="s">
        <v>1693</v>
      </c>
      <c r="AE23" s="7" t="s">
        <v>58</v>
      </c>
      <c r="AF23" s="7" t="s">
        <v>59</v>
      </c>
      <c r="AG23" s="7" t="s">
        <v>59</v>
      </c>
      <c r="AH23" s="7" t="s">
        <v>572</v>
      </c>
      <c r="AI23" s="7" t="s">
        <v>98</v>
      </c>
      <c r="AJ23" s="75" t="s">
        <v>1731</v>
      </c>
      <c r="AK23" s="1" t="s">
        <v>1985</v>
      </c>
      <c r="AL23" s="7" t="s">
        <v>54</v>
      </c>
      <c r="AM23" s="87" t="s">
        <v>54</v>
      </c>
      <c r="AN23" s="7" t="s">
        <v>54</v>
      </c>
      <c r="AO23" s="7" t="s">
        <v>677</v>
      </c>
      <c r="AP23" s="24" t="s">
        <v>1794</v>
      </c>
      <c r="AQ23" s="7">
        <v>31</v>
      </c>
      <c r="AR23" s="16">
        <v>45331</v>
      </c>
      <c r="AS23" s="7" t="s">
        <v>54</v>
      </c>
      <c r="AT23" s="16" t="s">
        <v>54</v>
      </c>
      <c r="AU23" s="7" t="s">
        <v>54</v>
      </c>
      <c r="AV23" s="16" t="s">
        <v>54</v>
      </c>
      <c r="AW23" s="96">
        <v>45334</v>
      </c>
      <c r="AX23" s="96">
        <v>45484</v>
      </c>
      <c r="AY23" s="7" t="s">
        <v>751</v>
      </c>
      <c r="AZ23" s="14" t="s">
        <v>83</v>
      </c>
      <c r="BA23" s="7" t="s">
        <v>54</v>
      </c>
      <c r="BB23" s="7" t="s">
        <v>54</v>
      </c>
      <c r="BC23" s="7" t="s">
        <v>54</v>
      </c>
      <c r="BD23" s="7" t="s">
        <v>54</v>
      </c>
    </row>
    <row r="24" spans="1:56" ht="15" customHeight="1" x14ac:dyDescent="0.2">
      <c r="A24" s="53" t="s">
        <v>1170</v>
      </c>
      <c r="B24" s="7" t="s">
        <v>148</v>
      </c>
      <c r="C24" s="29" t="s">
        <v>1264</v>
      </c>
      <c r="D24" s="30" t="s">
        <v>1359</v>
      </c>
      <c r="E24" s="59">
        <v>45331</v>
      </c>
      <c r="F24" s="7" t="s">
        <v>350</v>
      </c>
      <c r="G24" s="7" t="s">
        <v>55</v>
      </c>
      <c r="H24" s="7" t="s">
        <v>1511</v>
      </c>
      <c r="I24" s="7" t="s">
        <v>356</v>
      </c>
      <c r="J24" s="7" t="s">
        <v>62</v>
      </c>
      <c r="K24" s="7">
        <v>5</v>
      </c>
      <c r="L24" s="15" t="s">
        <v>1605</v>
      </c>
      <c r="M24" s="7" t="s">
        <v>1607</v>
      </c>
      <c r="N24" s="7" t="s">
        <v>468</v>
      </c>
      <c r="O24" s="7">
        <v>17</v>
      </c>
      <c r="P24" s="9">
        <v>44955</v>
      </c>
      <c r="Q24" s="20">
        <v>35687612</v>
      </c>
      <c r="R24" s="7" t="s">
        <v>72</v>
      </c>
      <c r="S24" s="20">
        <v>35687610</v>
      </c>
      <c r="T24" s="19">
        <v>7137522</v>
      </c>
      <c r="U24" s="16" t="s">
        <v>54</v>
      </c>
      <c r="V24" s="21">
        <v>0</v>
      </c>
      <c r="W24" s="21" t="e">
        <f t="shared" ref="W24:W87" si="21">#REF!+V24</f>
        <v>#REF!</v>
      </c>
      <c r="X24" s="43" t="s">
        <v>54</v>
      </c>
      <c r="Y24" s="7" t="s">
        <v>54</v>
      </c>
      <c r="Z24" s="16" t="s">
        <v>54</v>
      </c>
      <c r="AA24" s="16" t="s">
        <v>54</v>
      </c>
      <c r="AB24" s="7" t="s">
        <v>1640</v>
      </c>
      <c r="AC24" s="7" t="s">
        <v>549</v>
      </c>
      <c r="AD24" s="7" t="s">
        <v>1693</v>
      </c>
      <c r="AE24" s="7" t="s">
        <v>58</v>
      </c>
      <c r="AF24" s="7" t="s">
        <v>1698</v>
      </c>
      <c r="AG24" s="7" t="s">
        <v>1699</v>
      </c>
      <c r="AH24" s="7" t="s">
        <v>572</v>
      </c>
      <c r="AI24" s="7" t="s">
        <v>65</v>
      </c>
      <c r="AJ24" s="72" t="s">
        <v>54</v>
      </c>
      <c r="AK24" s="1" t="s">
        <v>1985</v>
      </c>
      <c r="AL24" s="7" t="s">
        <v>54</v>
      </c>
      <c r="AM24" s="87" t="s">
        <v>54</v>
      </c>
      <c r="AN24" s="7" t="s">
        <v>54</v>
      </c>
      <c r="AO24" s="7" t="s">
        <v>678</v>
      </c>
      <c r="AP24" s="24" t="s">
        <v>1795</v>
      </c>
      <c r="AQ24" s="7">
        <v>30</v>
      </c>
      <c r="AR24" s="16">
        <v>45331</v>
      </c>
      <c r="AS24" s="7" t="s">
        <v>54</v>
      </c>
      <c r="AT24" s="16" t="s">
        <v>54</v>
      </c>
      <c r="AU24" s="7" t="s">
        <v>54</v>
      </c>
      <c r="AV24" s="16" t="s">
        <v>54</v>
      </c>
      <c r="AW24" s="96">
        <v>45334</v>
      </c>
      <c r="AX24" s="96">
        <v>45484</v>
      </c>
      <c r="AY24" s="7" t="s">
        <v>751</v>
      </c>
      <c r="AZ24" s="14" t="s">
        <v>83</v>
      </c>
      <c r="BA24" s="7" t="s">
        <v>54</v>
      </c>
      <c r="BB24" s="7" t="s">
        <v>54</v>
      </c>
      <c r="BC24" s="7" t="s">
        <v>54</v>
      </c>
      <c r="BD24" s="7" t="s">
        <v>54</v>
      </c>
    </row>
    <row r="25" spans="1:56" ht="15" customHeight="1" x14ac:dyDescent="0.2">
      <c r="A25" s="53" t="s">
        <v>1171</v>
      </c>
      <c r="B25" s="7" t="s">
        <v>148</v>
      </c>
      <c r="C25" s="29" t="s">
        <v>1265</v>
      </c>
      <c r="D25" s="30" t="s">
        <v>1360</v>
      </c>
      <c r="E25" s="59">
        <v>45331</v>
      </c>
      <c r="F25" s="7" t="s">
        <v>350</v>
      </c>
      <c r="G25" s="7" t="s">
        <v>55</v>
      </c>
      <c r="H25" s="13" t="s">
        <v>1512</v>
      </c>
      <c r="I25" s="7" t="s">
        <v>356</v>
      </c>
      <c r="J25" s="7" t="s">
        <v>62</v>
      </c>
      <c r="K25" s="7">
        <v>5</v>
      </c>
      <c r="L25" s="15" t="s">
        <v>69</v>
      </c>
      <c r="M25" s="7" t="s">
        <v>426</v>
      </c>
      <c r="N25" s="7" t="s">
        <v>468</v>
      </c>
      <c r="O25" s="7">
        <v>46</v>
      </c>
      <c r="P25" s="9">
        <v>45324</v>
      </c>
      <c r="Q25" s="19">
        <v>43618193</v>
      </c>
      <c r="R25" s="7" t="s">
        <v>72</v>
      </c>
      <c r="S25" s="19">
        <v>43618190</v>
      </c>
      <c r="T25" s="19">
        <v>8723638</v>
      </c>
      <c r="U25" s="16" t="s">
        <v>54</v>
      </c>
      <c r="V25" s="21">
        <v>0</v>
      </c>
      <c r="W25" s="21" t="e">
        <f t="shared" ref="W25:W88" si="22">#REF!+V25</f>
        <v>#REF!</v>
      </c>
      <c r="X25" s="43" t="s">
        <v>54</v>
      </c>
      <c r="Y25" s="7" t="s">
        <v>54</v>
      </c>
      <c r="Z25" s="16" t="s">
        <v>54</v>
      </c>
      <c r="AA25" s="16" t="s">
        <v>54</v>
      </c>
      <c r="AB25" s="7" t="s">
        <v>484</v>
      </c>
      <c r="AC25" s="7" t="s">
        <v>549</v>
      </c>
      <c r="AD25" s="7" t="s">
        <v>1693</v>
      </c>
      <c r="AE25" s="7" t="s">
        <v>58</v>
      </c>
      <c r="AF25" s="7" t="s">
        <v>59</v>
      </c>
      <c r="AG25" s="7" t="s">
        <v>59</v>
      </c>
      <c r="AH25" s="7" t="s">
        <v>574</v>
      </c>
      <c r="AI25" s="7" t="s">
        <v>65</v>
      </c>
      <c r="AJ25" s="72" t="s">
        <v>614</v>
      </c>
      <c r="AK25" s="1" t="s">
        <v>1985</v>
      </c>
      <c r="AL25" s="7" t="s">
        <v>54</v>
      </c>
      <c r="AM25" s="87" t="s">
        <v>54</v>
      </c>
      <c r="AN25" s="7" t="s">
        <v>54</v>
      </c>
      <c r="AO25" s="7" t="s">
        <v>677</v>
      </c>
      <c r="AP25" s="24" t="s">
        <v>1796</v>
      </c>
      <c r="AQ25" s="7">
        <v>33</v>
      </c>
      <c r="AR25" s="16">
        <v>45334</v>
      </c>
      <c r="AS25" s="7" t="s">
        <v>54</v>
      </c>
      <c r="AT25" s="16" t="s">
        <v>54</v>
      </c>
      <c r="AU25" s="7" t="s">
        <v>54</v>
      </c>
      <c r="AV25" s="16" t="s">
        <v>54</v>
      </c>
      <c r="AW25" s="96">
        <v>45334</v>
      </c>
      <c r="AX25" s="96">
        <v>45484</v>
      </c>
      <c r="AY25" s="7" t="s">
        <v>752</v>
      </c>
      <c r="AZ25" s="7" t="s">
        <v>1434</v>
      </c>
      <c r="BA25" s="7" t="s">
        <v>54</v>
      </c>
      <c r="BB25" s="7" t="s">
        <v>54</v>
      </c>
      <c r="BC25" s="7" t="s">
        <v>54</v>
      </c>
      <c r="BD25" s="7" t="s">
        <v>54</v>
      </c>
    </row>
    <row r="26" spans="1:56" ht="15" customHeight="1" x14ac:dyDescent="0.2">
      <c r="A26" s="53" t="s">
        <v>1172</v>
      </c>
      <c r="B26" s="7" t="s">
        <v>148</v>
      </c>
      <c r="C26" s="29" t="s">
        <v>1266</v>
      </c>
      <c r="D26" s="30" t="s">
        <v>1361</v>
      </c>
      <c r="E26" s="59">
        <v>45331</v>
      </c>
      <c r="F26" s="7" t="s">
        <v>350</v>
      </c>
      <c r="G26" s="7" t="s">
        <v>55</v>
      </c>
      <c r="H26" s="13" t="s">
        <v>1513</v>
      </c>
      <c r="I26" s="7" t="s">
        <v>356</v>
      </c>
      <c r="J26" s="7" t="s">
        <v>62</v>
      </c>
      <c r="K26" s="7">
        <v>5</v>
      </c>
      <c r="L26" s="15" t="s">
        <v>1605</v>
      </c>
      <c r="M26" s="7" t="s">
        <v>1607</v>
      </c>
      <c r="N26" s="7" t="s">
        <v>468</v>
      </c>
      <c r="O26" s="7">
        <v>18</v>
      </c>
      <c r="P26" s="9">
        <v>45320</v>
      </c>
      <c r="Q26" s="19">
        <v>51548778</v>
      </c>
      <c r="R26" s="7" t="s">
        <v>72</v>
      </c>
      <c r="S26" s="19">
        <v>50484020</v>
      </c>
      <c r="T26" s="19">
        <v>10096804</v>
      </c>
      <c r="U26" s="16" t="s">
        <v>54</v>
      </c>
      <c r="V26" s="21">
        <v>0</v>
      </c>
      <c r="W26" s="21" t="e">
        <f t="shared" ref="W26:W89" si="23">#REF!+V26</f>
        <v>#REF!</v>
      </c>
      <c r="X26" s="43" t="s">
        <v>54</v>
      </c>
      <c r="Y26" s="7" t="s">
        <v>54</v>
      </c>
      <c r="Z26" s="16" t="s">
        <v>54</v>
      </c>
      <c r="AA26" s="16" t="s">
        <v>54</v>
      </c>
      <c r="AB26" s="7" t="s">
        <v>485</v>
      </c>
      <c r="AC26" s="7" t="s">
        <v>549</v>
      </c>
      <c r="AD26" s="7" t="s">
        <v>1693</v>
      </c>
      <c r="AE26" s="7" t="s">
        <v>58</v>
      </c>
      <c r="AF26" s="7" t="s">
        <v>59</v>
      </c>
      <c r="AG26" s="7" t="s">
        <v>59</v>
      </c>
      <c r="AH26" s="7" t="s">
        <v>92</v>
      </c>
      <c r="AI26" s="7" t="s">
        <v>89</v>
      </c>
      <c r="AJ26" s="72" t="s">
        <v>615</v>
      </c>
      <c r="AK26" s="1" t="s">
        <v>1985</v>
      </c>
      <c r="AL26" s="7" t="s">
        <v>54</v>
      </c>
      <c r="AM26" s="87" t="s">
        <v>54</v>
      </c>
      <c r="AN26" s="7" t="s">
        <v>54</v>
      </c>
      <c r="AO26" s="7" t="s">
        <v>677</v>
      </c>
      <c r="AP26" s="24" t="s">
        <v>1797</v>
      </c>
      <c r="AQ26" s="7">
        <v>34</v>
      </c>
      <c r="AR26" s="16">
        <v>45334</v>
      </c>
      <c r="AS26" s="7" t="s">
        <v>54</v>
      </c>
      <c r="AT26" s="16" t="s">
        <v>54</v>
      </c>
      <c r="AU26" s="7" t="s">
        <v>54</v>
      </c>
      <c r="AV26" s="16" t="s">
        <v>54</v>
      </c>
      <c r="AW26" s="96">
        <v>45334</v>
      </c>
      <c r="AX26" s="96">
        <v>45484</v>
      </c>
      <c r="AY26" s="7" t="s">
        <v>751</v>
      </c>
      <c r="AZ26" s="14" t="s">
        <v>83</v>
      </c>
      <c r="BA26" s="7" t="s">
        <v>54</v>
      </c>
      <c r="BB26" s="7" t="s">
        <v>54</v>
      </c>
      <c r="BC26" s="7" t="s">
        <v>54</v>
      </c>
      <c r="BD26" s="7" t="s">
        <v>54</v>
      </c>
    </row>
    <row r="27" spans="1:56" ht="15" customHeight="1" thickBot="1" x14ac:dyDescent="0.25">
      <c r="A27" s="53" t="s">
        <v>149</v>
      </c>
      <c r="B27" s="7" t="s">
        <v>106</v>
      </c>
      <c r="C27" s="29">
        <v>124295</v>
      </c>
      <c r="D27" s="30" t="s">
        <v>150</v>
      </c>
      <c r="E27" s="59">
        <v>45330</v>
      </c>
      <c r="F27" s="7" t="s">
        <v>351</v>
      </c>
      <c r="G27" s="7" t="s">
        <v>134</v>
      </c>
      <c r="H27" s="7">
        <v>124295</v>
      </c>
      <c r="I27" s="7" t="s">
        <v>357</v>
      </c>
      <c r="J27" s="7" t="s">
        <v>358</v>
      </c>
      <c r="K27" s="7">
        <v>334</v>
      </c>
      <c r="L27" s="15" t="s">
        <v>84</v>
      </c>
      <c r="M27" s="7" t="s">
        <v>427</v>
      </c>
      <c r="N27" s="7" t="s">
        <v>469</v>
      </c>
      <c r="O27" s="7">
        <v>27</v>
      </c>
      <c r="P27" s="9">
        <v>45312</v>
      </c>
      <c r="Q27" s="20">
        <v>677784878</v>
      </c>
      <c r="R27" s="7" t="s">
        <v>72</v>
      </c>
      <c r="S27" s="20">
        <v>677784878</v>
      </c>
      <c r="T27" s="19" t="s">
        <v>54</v>
      </c>
      <c r="U27" s="16">
        <v>45649</v>
      </c>
      <c r="V27" s="21">
        <v>183205944</v>
      </c>
      <c r="W27" s="21" t="e">
        <f t="shared" ref="W27:W90" si="24">#REF!+V27</f>
        <v>#REF!</v>
      </c>
      <c r="X27" s="43" t="s">
        <v>1928</v>
      </c>
      <c r="Y27" s="7" t="s">
        <v>1929</v>
      </c>
      <c r="Z27" s="16" t="s">
        <v>54</v>
      </c>
      <c r="AA27" s="16" t="s">
        <v>54</v>
      </c>
      <c r="AB27" s="7" t="s">
        <v>107</v>
      </c>
      <c r="AC27" s="17" t="s">
        <v>550</v>
      </c>
      <c r="AD27" s="17" t="s">
        <v>1694</v>
      </c>
      <c r="AE27" s="16" t="s">
        <v>1700</v>
      </c>
      <c r="AF27" s="16" t="s">
        <v>1700</v>
      </c>
      <c r="AG27" s="16" t="s">
        <v>1700</v>
      </c>
      <c r="AH27" s="7" t="s">
        <v>54</v>
      </c>
      <c r="AI27" s="7" t="s">
        <v>54</v>
      </c>
      <c r="AJ27" s="72" t="s">
        <v>54</v>
      </c>
      <c r="AK27" s="1" t="s">
        <v>1985</v>
      </c>
      <c r="AL27" s="17" t="s">
        <v>103</v>
      </c>
      <c r="AM27" s="87">
        <v>1023</v>
      </c>
      <c r="AN27" s="7" t="s">
        <v>54</v>
      </c>
      <c r="AO27" s="7" t="s">
        <v>677</v>
      </c>
      <c r="AP27" s="24" t="s">
        <v>681</v>
      </c>
      <c r="AQ27" s="7">
        <v>35</v>
      </c>
      <c r="AR27" s="16">
        <v>45334</v>
      </c>
      <c r="AS27" s="7">
        <v>421</v>
      </c>
      <c r="AT27" s="16">
        <v>45635</v>
      </c>
      <c r="AU27" s="7">
        <v>467</v>
      </c>
      <c r="AV27" s="16">
        <v>45654</v>
      </c>
      <c r="AW27" s="96">
        <v>45337</v>
      </c>
      <c r="AX27" s="96">
        <v>45777</v>
      </c>
      <c r="AY27" s="7" t="s">
        <v>753</v>
      </c>
      <c r="AZ27" s="7" t="s">
        <v>754</v>
      </c>
      <c r="BA27" s="7" t="s">
        <v>54</v>
      </c>
      <c r="BB27" s="7" t="s">
        <v>54</v>
      </c>
      <c r="BC27" s="7" t="s">
        <v>54</v>
      </c>
      <c r="BD27" s="7" t="s">
        <v>54</v>
      </c>
    </row>
    <row r="28" spans="1:56" ht="15" customHeight="1" thickBot="1" x14ac:dyDescent="0.25">
      <c r="A28" s="53" t="s">
        <v>1173</v>
      </c>
      <c r="B28" s="7" t="s">
        <v>148</v>
      </c>
      <c r="C28" s="29" t="s">
        <v>1267</v>
      </c>
      <c r="D28" s="30" t="s">
        <v>1362</v>
      </c>
      <c r="E28" s="59">
        <v>45334</v>
      </c>
      <c r="F28" s="7" t="s">
        <v>350</v>
      </c>
      <c r="G28" s="7" t="s">
        <v>55</v>
      </c>
      <c r="H28" s="14" t="s">
        <v>1514</v>
      </c>
      <c r="I28" s="7" t="s">
        <v>356</v>
      </c>
      <c r="J28" s="7" t="s">
        <v>62</v>
      </c>
      <c r="K28" s="7">
        <v>4</v>
      </c>
      <c r="L28" s="15" t="s">
        <v>67</v>
      </c>
      <c r="M28" s="7" t="s">
        <v>430</v>
      </c>
      <c r="N28" s="7" t="s">
        <v>54</v>
      </c>
      <c r="O28" s="7">
        <v>68</v>
      </c>
      <c r="P28" s="9">
        <v>45329</v>
      </c>
      <c r="Q28" s="20">
        <v>12101480</v>
      </c>
      <c r="R28" s="7" t="s">
        <v>57</v>
      </c>
      <c r="S28" s="20">
        <v>12101480</v>
      </c>
      <c r="T28" s="19">
        <v>3025370</v>
      </c>
      <c r="U28" s="16" t="s">
        <v>54</v>
      </c>
      <c r="V28" s="21">
        <v>0</v>
      </c>
      <c r="W28" s="21" t="e">
        <f t="shared" ref="W28:W91" si="25">#REF!+V28</f>
        <v>#REF!</v>
      </c>
      <c r="X28" s="43" t="s">
        <v>54</v>
      </c>
      <c r="Y28" s="7" t="s">
        <v>54</v>
      </c>
      <c r="Z28" s="16" t="s">
        <v>54</v>
      </c>
      <c r="AA28" s="16" t="s">
        <v>54</v>
      </c>
      <c r="AB28" s="7" t="s">
        <v>118</v>
      </c>
      <c r="AC28" s="7" t="s">
        <v>549</v>
      </c>
      <c r="AD28" s="7" t="s">
        <v>1693</v>
      </c>
      <c r="AE28" s="7" t="s">
        <v>58</v>
      </c>
      <c r="AF28" s="7" t="s">
        <v>59</v>
      </c>
      <c r="AG28" s="7" t="s">
        <v>59</v>
      </c>
      <c r="AH28" s="7" t="s">
        <v>119</v>
      </c>
      <c r="AI28" s="7" t="s">
        <v>581</v>
      </c>
      <c r="AJ28" s="76" t="s">
        <v>664</v>
      </c>
      <c r="AK28" s="1" t="s">
        <v>1985</v>
      </c>
      <c r="AL28" s="7" t="s">
        <v>54</v>
      </c>
      <c r="AM28" s="87" t="s">
        <v>54</v>
      </c>
      <c r="AN28" s="7" t="s">
        <v>54</v>
      </c>
      <c r="AO28" s="7" t="s">
        <v>677</v>
      </c>
      <c r="AP28" s="23" t="s">
        <v>1798</v>
      </c>
      <c r="AQ28" s="7">
        <v>36</v>
      </c>
      <c r="AR28" s="16">
        <v>45334</v>
      </c>
      <c r="AS28" s="7" t="s">
        <v>54</v>
      </c>
      <c r="AT28" s="16" t="s">
        <v>54</v>
      </c>
      <c r="AU28" s="7" t="s">
        <v>54</v>
      </c>
      <c r="AV28" s="16" t="s">
        <v>54</v>
      </c>
      <c r="AW28" s="96">
        <v>45335</v>
      </c>
      <c r="AX28" s="96">
        <v>45455</v>
      </c>
      <c r="AY28" s="7" t="s">
        <v>746</v>
      </c>
      <c r="AZ28" s="7" t="s">
        <v>747</v>
      </c>
      <c r="BA28" s="7" t="s">
        <v>54</v>
      </c>
      <c r="BB28" s="7" t="s">
        <v>54</v>
      </c>
      <c r="BC28" s="7" t="s">
        <v>54</v>
      </c>
      <c r="BD28" s="7" t="s">
        <v>54</v>
      </c>
    </row>
    <row r="29" spans="1:56" ht="15" customHeight="1" x14ac:dyDescent="0.2">
      <c r="A29" s="53" t="s">
        <v>1174</v>
      </c>
      <c r="B29" s="7" t="s">
        <v>148</v>
      </c>
      <c r="C29" s="29" t="s">
        <v>1268</v>
      </c>
      <c r="D29" s="30" t="s">
        <v>1363</v>
      </c>
      <c r="E29" s="59">
        <v>45334</v>
      </c>
      <c r="F29" s="7" t="s">
        <v>350</v>
      </c>
      <c r="G29" s="7" t="s">
        <v>55</v>
      </c>
      <c r="H29" s="13" t="s">
        <v>1515</v>
      </c>
      <c r="I29" s="7" t="s">
        <v>356</v>
      </c>
      <c r="J29" s="7" t="s">
        <v>62</v>
      </c>
      <c r="K29" s="7">
        <v>5</v>
      </c>
      <c r="L29" s="7" t="s">
        <v>69</v>
      </c>
      <c r="M29" s="7" t="s">
        <v>426</v>
      </c>
      <c r="N29" s="7" t="s">
        <v>468</v>
      </c>
      <c r="O29" s="7">
        <v>49</v>
      </c>
      <c r="P29" s="9">
        <v>45324</v>
      </c>
      <c r="Q29" s="19">
        <v>32673985</v>
      </c>
      <c r="R29" s="7" t="s">
        <v>72</v>
      </c>
      <c r="S29" s="19">
        <v>32673985</v>
      </c>
      <c r="T29" s="19">
        <v>6534797</v>
      </c>
      <c r="U29" s="16" t="s">
        <v>54</v>
      </c>
      <c r="V29" s="21">
        <v>0</v>
      </c>
      <c r="W29" s="21" t="e">
        <f t="shared" ref="W29:W92" si="26">#REF!+V29</f>
        <v>#REF!</v>
      </c>
      <c r="X29" s="43" t="s">
        <v>54</v>
      </c>
      <c r="Y29" s="7" t="s">
        <v>54</v>
      </c>
      <c r="Z29" s="16" t="s">
        <v>54</v>
      </c>
      <c r="AA29" s="16" t="s">
        <v>54</v>
      </c>
      <c r="AB29" s="7" t="s">
        <v>129</v>
      </c>
      <c r="AC29" s="7" t="s">
        <v>549</v>
      </c>
      <c r="AD29" s="7" t="s">
        <v>1693</v>
      </c>
      <c r="AE29" s="7" t="s">
        <v>58</v>
      </c>
      <c r="AF29" s="7" t="s">
        <v>108</v>
      </c>
      <c r="AG29" s="7" t="s">
        <v>121</v>
      </c>
      <c r="AH29" s="7" t="s">
        <v>117</v>
      </c>
      <c r="AI29" s="7" t="s">
        <v>60</v>
      </c>
      <c r="AJ29" s="72" t="s">
        <v>616</v>
      </c>
      <c r="AK29" s="1" t="s">
        <v>1985</v>
      </c>
      <c r="AL29" s="7" t="s">
        <v>54</v>
      </c>
      <c r="AM29" s="87" t="s">
        <v>54</v>
      </c>
      <c r="AN29" s="7" t="s">
        <v>54</v>
      </c>
      <c r="AO29" s="7" t="s">
        <v>677</v>
      </c>
      <c r="AP29" s="24" t="s">
        <v>1799</v>
      </c>
      <c r="AQ29" s="7">
        <v>37</v>
      </c>
      <c r="AR29" s="16">
        <v>45334</v>
      </c>
      <c r="AS29" s="7" t="s">
        <v>54</v>
      </c>
      <c r="AT29" s="16" t="s">
        <v>54</v>
      </c>
      <c r="AU29" s="7" t="s">
        <v>54</v>
      </c>
      <c r="AV29" s="16" t="s">
        <v>54</v>
      </c>
      <c r="AW29" s="96">
        <v>45335</v>
      </c>
      <c r="AX29" s="96">
        <v>45485</v>
      </c>
      <c r="AY29" s="7" t="s">
        <v>752</v>
      </c>
      <c r="AZ29" s="7" t="s">
        <v>1434</v>
      </c>
      <c r="BA29" s="7" t="s">
        <v>54</v>
      </c>
      <c r="BB29" s="7" t="s">
        <v>54</v>
      </c>
      <c r="BC29" s="7" t="s">
        <v>54</v>
      </c>
      <c r="BD29" s="7" t="s">
        <v>54</v>
      </c>
    </row>
    <row r="30" spans="1:56" ht="15" customHeight="1" x14ac:dyDescent="0.2">
      <c r="A30" s="53" t="s">
        <v>1175</v>
      </c>
      <c r="B30" s="7" t="s">
        <v>148</v>
      </c>
      <c r="C30" s="29" t="s">
        <v>1269</v>
      </c>
      <c r="D30" s="30" t="s">
        <v>1364</v>
      </c>
      <c r="E30" s="59">
        <v>45334</v>
      </c>
      <c r="F30" s="7" t="s">
        <v>350</v>
      </c>
      <c r="G30" s="7" t="s">
        <v>55</v>
      </c>
      <c r="H30" s="13" t="s">
        <v>1516</v>
      </c>
      <c r="I30" s="7" t="s">
        <v>356</v>
      </c>
      <c r="J30" s="7" t="s">
        <v>62</v>
      </c>
      <c r="K30" s="7">
        <v>5</v>
      </c>
      <c r="L30" s="7" t="s">
        <v>69</v>
      </c>
      <c r="M30" s="7" t="s">
        <v>426</v>
      </c>
      <c r="N30" s="7" t="s">
        <v>468</v>
      </c>
      <c r="O30" s="7">
        <v>44</v>
      </c>
      <c r="P30" s="9">
        <v>45324</v>
      </c>
      <c r="Q30" s="19">
        <v>43618195</v>
      </c>
      <c r="R30" s="7" t="s">
        <v>72</v>
      </c>
      <c r="S30" s="19">
        <v>43618195</v>
      </c>
      <c r="T30" s="19">
        <v>8723639</v>
      </c>
      <c r="U30" s="16" t="s">
        <v>54</v>
      </c>
      <c r="V30" s="21">
        <v>0</v>
      </c>
      <c r="W30" s="21" t="e">
        <f t="shared" ref="W30:W93" si="27">#REF!+V30</f>
        <v>#REF!</v>
      </c>
      <c r="X30" s="43" t="s">
        <v>54</v>
      </c>
      <c r="Y30" s="7" t="s">
        <v>54</v>
      </c>
      <c r="Z30" s="16" t="s">
        <v>54</v>
      </c>
      <c r="AA30" s="16" t="s">
        <v>54</v>
      </c>
      <c r="AB30" s="7" t="s">
        <v>486</v>
      </c>
      <c r="AC30" s="7" t="s">
        <v>549</v>
      </c>
      <c r="AD30" s="7" t="s">
        <v>1693</v>
      </c>
      <c r="AE30" s="7" t="s">
        <v>58</v>
      </c>
      <c r="AF30" s="7" t="s">
        <v>59</v>
      </c>
      <c r="AG30" s="7" t="s">
        <v>59</v>
      </c>
      <c r="AH30" s="7" t="s">
        <v>574</v>
      </c>
      <c r="AI30" s="7" t="s">
        <v>109</v>
      </c>
      <c r="AJ30" s="72" t="s">
        <v>1732</v>
      </c>
      <c r="AK30" s="1" t="s">
        <v>1985</v>
      </c>
      <c r="AL30" s="7" t="s">
        <v>54</v>
      </c>
      <c r="AM30" s="87" t="s">
        <v>54</v>
      </c>
      <c r="AN30" s="7" t="s">
        <v>54</v>
      </c>
      <c r="AO30" s="7" t="s">
        <v>677</v>
      </c>
      <c r="AP30" s="24" t="s">
        <v>1800</v>
      </c>
      <c r="AQ30" s="7">
        <v>38</v>
      </c>
      <c r="AR30" s="16">
        <v>45335</v>
      </c>
      <c r="AS30" s="7" t="s">
        <v>54</v>
      </c>
      <c r="AT30" s="16" t="s">
        <v>54</v>
      </c>
      <c r="AU30" s="7" t="s">
        <v>54</v>
      </c>
      <c r="AV30" s="16" t="s">
        <v>54</v>
      </c>
      <c r="AW30" s="96">
        <v>45335</v>
      </c>
      <c r="AX30" s="96">
        <v>45485</v>
      </c>
      <c r="AY30" s="7" t="s">
        <v>752</v>
      </c>
      <c r="AZ30" s="7" t="s">
        <v>1434</v>
      </c>
      <c r="BA30" s="7" t="s">
        <v>54</v>
      </c>
      <c r="BB30" s="7" t="s">
        <v>54</v>
      </c>
      <c r="BC30" s="7" t="s">
        <v>54</v>
      </c>
      <c r="BD30" s="7" t="s">
        <v>54</v>
      </c>
    </row>
    <row r="31" spans="1:56" ht="15" customHeight="1" x14ac:dyDescent="0.2">
      <c r="A31" s="53" t="s">
        <v>1176</v>
      </c>
      <c r="B31" s="7" t="s">
        <v>148</v>
      </c>
      <c r="C31" s="29" t="s">
        <v>1270</v>
      </c>
      <c r="D31" s="30" t="s">
        <v>1365</v>
      </c>
      <c r="E31" s="59">
        <v>45334</v>
      </c>
      <c r="F31" s="7" t="s">
        <v>350</v>
      </c>
      <c r="G31" s="7" t="s">
        <v>55</v>
      </c>
      <c r="H31" s="13" t="s">
        <v>1517</v>
      </c>
      <c r="I31" s="7" t="s">
        <v>356</v>
      </c>
      <c r="J31" s="7" t="s">
        <v>62</v>
      </c>
      <c r="K31" s="7">
        <v>4</v>
      </c>
      <c r="L31" s="7" t="s">
        <v>56</v>
      </c>
      <c r="M31" s="7" t="s">
        <v>431</v>
      </c>
      <c r="N31" s="7" t="s">
        <v>54</v>
      </c>
      <c r="O31" s="7">
        <v>26</v>
      </c>
      <c r="P31" s="9">
        <v>45321</v>
      </c>
      <c r="Q31" s="19">
        <v>23125064</v>
      </c>
      <c r="R31" s="7" t="s">
        <v>57</v>
      </c>
      <c r="S31" s="19">
        <v>23125064</v>
      </c>
      <c r="T31" s="19">
        <v>5781266</v>
      </c>
      <c r="U31" s="16" t="s">
        <v>54</v>
      </c>
      <c r="V31" s="21">
        <v>0</v>
      </c>
      <c r="W31" s="21" t="e">
        <f t="shared" ref="W31:W94" si="28">#REF!+V31</f>
        <v>#REF!</v>
      </c>
      <c r="X31" s="43" t="s">
        <v>54</v>
      </c>
      <c r="Y31" s="7" t="s">
        <v>54</v>
      </c>
      <c r="Z31" s="16" t="s">
        <v>54</v>
      </c>
      <c r="AA31" s="16" t="s">
        <v>54</v>
      </c>
      <c r="AB31" s="7" t="s">
        <v>537</v>
      </c>
      <c r="AC31" s="7" t="s">
        <v>549</v>
      </c>
      <c r="AD31" s="7" t="s">
        <v>1693</v>
      </c>
      <c r="AE31" s="7" t="s">
        <v>58</v>
      </c>
      <c r="AF31" s="7" t="s">
        <v>59</v>
      </c>
      <c r="AG31" s="7" t="s">
        <v>59</v>
      </c>
      <c r="AH31" s="7" t="s">
        <v>73</v>
      </c>
      <c r="AI31" s="7" t="s">
        <v>109</v>
      </c>
      <c r="AJ31" s="72" t="s">
        <v>662</v>
      </c>
      <c r="AK31" s="1" t="s">
        <v>1985</v>
      </c>
      <c r="AL31" s="7" t="s">
        <v>54</v>
      </c>
      <c r="AM31" s="87" t="s">
        <v>54</v>
      </c>
      <c r="AN31" s="7" t="s">
        <v>54</v>
      </c>
      <c r="AO31" s="7" t="s">
        <v>677</v>
      </c>
      <c r="AP31" s="24" t="s">
        <v>717</v>
      </c>
      <c r="AQ31" s="7">
        <v>40</v>
      </c>
      <c r="AR31" s="16">
        <v>45335</v>
      </c>
      <c r="AS31" s="7" t="s">
        <v>54</v>
      </c>
      <c r="AT31" s="16" t="s">
        <v>54</v>
      </c>
      <c r="AU31" s="7" t="s">
        <v>54</v>
      </c>
      <c r="AV31" s="16" t="s">
        <v>54</v>
      </c>
      <c r="AW31" s="96">
        <v>45335</v>
      </c>
      <c r="AX31" s="96">
        <v>45455</v>
      </c>
      <c r="AY31" s="7" t="s">
        <v>74</v>
      </c>
      <c r="AZ31" s="7" t="s">
        <v>75</v>
      </c>
      <c r="BA31" s="7" t="s">
        <v>54</v>
      </c>
      <c r="BB31" s="7" t="s">
        <v>54</v>
      </c>
      <c r="BC31" s="7" t="s">
        <v>54</v>
      </c>
      <c r="BD31" s="7" t="s">
        <v>54</v>
      </c>
    </row>
    <row r="32" spans="1:56" ht="15" customHeight="1" x14ac:dyDescent="0.2">
      <c r="A32" s="53" t="s">
        <v>1177</v>
      </c>
      <c r="B32" s="7" t="s">
        <v>148</v>
      </c>
      <c r="C32" s="29" t="s">
        <v>1271</v>
      </c>
      <c r="D32" s="30" t="s">
        <v>1366</v>
      </c>
      <c r="E32" s="59">
        <v>45335</v>
      </c>
      <c r="F32" s="7" t="s">
        <v>350</v>
      </c>
      <c r="G32" s="7" t="s">
        <v>55</v>
      </c>
      <c r="H32" s="13" t="s">
        <v>1518</v>
      </c>
      <c r="I32" s="7" t="s">
        <v>356</v>
      </c>
      <c r="J32" s="7" t="s">
        <v>62</v>
      </c>
      <c r="K32" s="7">
        <v>5</v>
      </c>
      <c r="L32" s="7" t="s">
        <v>69</v>
      </c>
      <c r="M32" s="7" t="s">
        <v>426</v>
      </c>
      <c r="N32" s="7" t="s">
        <v>468</v>
      </c>
      <c r="O32" s="7">
        <v>45</v>
      </c>
      <c r="P32" s="9">
        <v>45324</v>
      </c>
      <c r="Q32" s="19">
        <v>39652902</v>
      </c>
      <c r="R32" s="7" t="s">
        <v>72</v>
      </c>
      <c r="S32" s="19">
        <v>39652900</v>
      </c>
      <c r="T32" s="19">
        <v>7930580</v>
      </c>
      <c r="U32" s="16" t="s">
        <v>54</v>
      </c>
      <c r="V32" s="21">
        <v>0</v>
      </c>
      <c r="W32" s="21" t="e">
        <f t="shared" ref="W32:W95" si="29">#REF!+V32</f>
        <v>#REF!</v>
      </c>
      <c r="X32" s="43" t="s">
        <v>54</v>
      </c>
      <c r="Y32" s="7" t="s">
        <v>54</v>
      </c>
      <c r="Z32" s="16" t="s">
        <v>54</v>
      </c>
      <c r="AA32" s="16" t="s">
        <v>54</v>
      </c>
      <c r="AB32" s="7" t="s">
        <v>487</v>
      </c>
      <c r="AC32" s="7" t="s">
        <v>549</v>
      </c>
      <c r="AD32" s="7" t="s">
        <v>1693</v>
      </c>
      <c r="AE32" s="7" t="s">
        <v>58</v>
      </c>
      <c r="AF32" s="7" t="s">
        <v>59</v>
      </c>
      <c r="AG32" s="7" t="s">
        <v>59</v>
      </c>
      <c r="AH32" s="7" t="s">
        <v>113</v>
      </c>
      <c r="AI32" s="7" t="s">
        <v>78</v>
      </c>
      <c r="AJ32" s="72" t="s">
        <v>617</v>
      </c>
      <c r="AK32" s="1" t="s">
        <v>1985</v>
      </c>
      <c r="AL32" s="7" t="s">
        <v>54</v>
      </c>
      <c r="AM32" s="87" t="s">
        <v>54</v>
      </c>
      <c r="AN32" s="7" t="s">
        <v>54</v>
      </c>
      <c r="AO32" s="7" t="s">
        <v>677</v>
      </c>
      <c r="AP32" s="24" t="s">
        <v>1801</v>
      </c>
      <c r="AQ32" s="7">
        <v>42</v>
      </c>
      <c r="AR32" s="16">
        <v>45336</v>
      </c>
      <c r="AS32" s="7" t="s">
        <v>54</v>
      </c>
      <c r="AT32" s="16" t="s">
        <v>54</v>
      </c>
      <c r="AU32" s="7" t="s">
        <v>54</v>
      </c>
      <c r="AV32" s="16" t="s">
        <v>54</v>
      </c>
      <c r="AW32" s="96">
        <v>45336</v>
      </c>
      <c r="AX32" s="96">
        <v>45486</v>
      </c>
      <c r="AY32" s="7" t="s">
        <v>752</v>
      </c>
      <c r="AZ32" s="7" t="s">
        <v>1434</v>
      </c>
      <c r="BA32" s="7" t="s">
        <v>54</v>
      </c>
      <c r="BB32" s="7" t="s">
        <v>54</v>
      </c>
      <c r="BC32" s="7" t="s">
        <v>54</v>
      </c>
      <c r="BD32" s="7" t="s">
        <v>54</v>
      </c>
    </row>
    <row r="33" spans="1:56" ht="15" customHeight="1" x14ac:dyDescent="0.2">
      <c r="A33" s="53" t="s">
        <v>1178</v>
      </c>
      <c r="B33" s="7" t="s">
        <v>148</v>
      </c>
      <c r="C33" s="29" t="s">
        <v>1272</v>
      </c>
      <c r="D33" s="30" t="s">
        <v>1367</v>
      </c>
      <c r="E33" s="59">
        <v>45335</v>
      </c>
      <c r="F33" s="7" t="s">
        <v>350</v>
      </c>
      <c r="G33" s="7" t="s">
        <v>55</v>
      </c>
      <c r="H33" s="13" t="s">
        <v>1519</v>
      </c>
      <c r="I33" s="7" t="s">
        <v>356</v>
      </c>
      <c r="J33" s="7" t="s">
        <v>62</v>
      </c>
      <c r="K33" s="7">
        <v>5</v>
      </c>
      <c r="L33" s="15" t="s">
        <v>69</v>
      </c>
      <c r="M33" s="7" t="s">
        <v>426</v>
      </c>
      <c r="N33" s="7" t="s">
        <v>468</v>
      </c>
      <c r="O33" s="7">
        <v>48</v>
      </c>
      <c r="P33" s="9">
        <v>45324</v>
      </c>
      <c r="Q33" s="19">
        <v>32673985</v>
      </c>
      <c r="R33" s="7" t="s">
        <v>72</v>
      </c>
      <c r="S33" s="19">
        <v>32673985</v>
      </c>
      <c r="T33" s="19">
        <v>6534797</v>
      </c>
      <c r="U33" s="16" t="s">
        <v>54</v>
      </c>
      <c r="V33" s="21">
        <v>0</v>
      </c>
      <c r="W33" s="21" t="e">
        <f t="shared" ref="W33:W96" si="30">#REF!+V33</f>
        <v>#REF!</v>
      </c>
      <c r="X33" s="43" t="s">
        <v>54</v>
      </c>
      <c r="Y33" s="7" t="s">
        <v>54</v>
      </c>
      <c r="Z33" s="16" t="s">
        <v>54</v>
      </c>
      <c r="AA33" s="16" t="s">
        <v>54</v>
      </c>
      <c r="AB33" s="7" t="s">
        <v>488</v>
      </c>
      <c r="AC33" s="7" t="s">
        <v>549</v>
      </c>
      <c r="AD33" s="7" t="s">
        <v>1693</v>
      </c>
      <c r="AE33" s="7" t="s">
        <v>58</v>
      </c>
      <c r="AF33" s="7" t="s">
        <v>554</v>
      </c>
      <c r="AG33" s="7" t="s">
        <v>126</v>
      </c>
      <c r="AH33" s="7" t="s">
        <v>117</v>
      </c>
      <c r="AI33" s="7" t="s">
        <v>575</v>
      </c>
      <c r="AJ33" s="72" t="s">
        <v>618</v>
      </c>
      <c r="AK33" s="1" t="s">
        <v>1985</v>
      </c>
      <c r="AL33" s="7" t="s">
        <v>54</v>
      </c>
      <c r="AM33" s="87" t="s">
        <v>54</v>
      </c>
      <c r="AN33" s="7" t="s">
        <v>54</v>
      </c>
      <c r="AO33" s="7" t="s">
        <v>677</v>
      </c>
      <c r="AP33" s="23" t="s">
        <v>1802</v>
      </c>
      <c r="AQ33" s="7">
        <v>43</v>
      </c>
      <c r="AR33" s="16">
        <v>45336</v>
      </c>
      <c r="AS33" s="7" t="s">
        <v>54</v>
      </c>
      <c r="AT33" s="16" t="s">
        <v>54</v>
      </c>
      <c r="AU33" s="7" t="s">
        <v>54</v>
      </c>
      <c r="AV33" s="16" t="s">
        <v>54</v>
      </c>
      <c r="AW33" s="96">
        <v>45336</v>
      </c>
      <c r="AX33" s="96">
        <v>45486</v>
      </c>
      <c r="AY33" s="7" t="s">
        <v>752</v>
      </c>
      <c r="AZ33" s="7" t="s">
        <v>1434</v>
      </c>
      <c r="BA33" s="7" t="s">
        <v>54</v>
      </c>
      <c r="BB33" s="7" t="s">
        <v>54</v>
      </c>
      <c r="BC33" s="7" t="s">
        <v>54</v>
      </c>
      <c r="BD33" s="7" t="s">
        <v>54</v>
      </c>
    </row>
    <row r="34" spans="1:56" ht="15" customHeight="1" x14ac:dyDescent="0.2">
      <c r="A34" s="53" t="s">
        <v>1179</v>
      </c>
      <c r="B34" s="7" t="s">
        <v>148</v>
      </c>
      <c r="C34" s="29" t="s">
        <v>1273</v>
      </c>
      <c r="D34" s="30" t="s">
        <v>1368</v>
      </c>
      <c r="E34" s="59">
        <v>45335</v>
      </c>
      <c r="F34" s="7" t="s">
        <v>350</v>
      </c>
      <c r="G34" s="7" t="s">
        <v>55</v>
      </c>
      <c r="H34" s="7" t="s">
        <v>1520</v>
      </c>
      <c r="I34" s="7" t="s">
        <v>356</v>
      </c>
      <c r="J34" s="7" t="s">
        <v>62</v>
      </c>
      <c r="K34" s="7">
        <v>5</v>
      </c>
      <c r="L34" s="7" t="s">
        <v>69</v>
      </c>
      <c r="M34" s="7" t="s">
        <v>426</v>
      </c>
      <c r="N34" s="7" t="s">
        <v>468</v>
      </c>
      <c r="O34" s="7">
        <v>42</v>
      </c>
      <c r="P34" s="9">
        <v>45324</v>
      </c>
      <c r="Q34" s="19">
        <v>35687610</v>
      </c>
      <c r="R34" s="7" t="s">
        <v>72</v>
      </c>
      <c r="S34" s="19">
        <v>35687610</v>
      </c>
      <c r="T34" s="19">
        <v>7137522</v>
      </c>
      <c r="U34" s="16" t="s">
        <v>54</v>
      </c>
      <c r="V34" s="21">
        <v>0</v>
      </c>
      <c r="W34" s="21" t="e">
        <f t="shared" ref="W34:W97" si="31">#REF!+V34</f>
        <v>#REF!</v>
      </c>
      <c r="X34" s="43" t="s">
        <v>54</v>
      </c>
      <c r="Y34" s="7" t="s">
        <v>54</v>
      </c>
      <c r="Z34" s="16" t="s">
        <v>54</v>
      </c>
      <c r="AA34" s="16" t="s">
        <v>54</v>
      </c>
      <c r="AB34" s="7" t="s">
        <v>489</v>
      </c>
      <c r="AC34" s="7" t="s">
        <v>549</v>
      </c>
      <c r="AD34" s="7" t="s">
        <v>1693</v>
      </c>
      <c r="AE34" s="7" t="s">
        <v>58</v>
      </c>
      <c r="AF34" s="7" t="s">
        <v>554</v>
      </c>
      <c r="AG34" s="7" t="s">
        <v>555</v>
      </c>
      <c r="AH34" s="7" t="s">
        <v>110</v>
      </c>
      <c r="AI34" s="7" t="s">
        <v>65</v>
      </c>
      <c r="AJ34" s="72" t="s">
        <v>619</v>
      </c>
      <c r="AK34" s="1" t="s">
        <v>1985</v>
      </c>
      <c r="AL34" s="7" t="s">
        <v>54</v>
      </c>
      <c r="AM34" s="87" t="s">
        <v>54</v>
      </c>
      <c r="AN34" s="7" t="s">
        <v>54</v>
      </c>
      <c r="AO34" s="7" t="s">
        <v>677</v>
      </c>
      <c r="AP34" s="23" t="s">
        <v>1803</v>
      </c>
      <c r="AQ34" s="7">
        <v>44</v>
      </c>
      <c r="AR34" s="16">
        <v>45336</v>
      </c>
      <c r="AS34" s="7" t="s">
        <v>54</v>
      </c>
      <c r="AT34" s="16" t="s">
        <v>54</v>
      </c>
      <c r="AU34" s="7" t="s">
        <v>54</v>
      </c>
      <c r="AV34" s="16" t="s">
        <v>54</v>
      </c>
      <c r="AW34" s="96">
        <v>45336</v>
      </c>
      <c r="AX34" s="96">
        <v>45486</v>
      </c>
      <c r="AY34" s="7" t="s">
        <v>752</v>
      </c>
      <c r="AZ34" s="7" t="s">
        <v>1434</v>
      </c>
      <c r="BA34" s="7" t="s">
        <v>54</v>
      </c>
      <c r="BB34" s="7" t="s">
        <v>54</v>
      </c>
      <c r="BC34" s="7" t="s">
        <v>54</v>
      </c>
      <c r="BD34" s="7" t="s">
        <v>54</v>
      </c>
    </row>
    <row r="35" spans="1:56" ht="15" customHeight="1" x14ac:dyDescent="0.2">
      <c r="A35" s="53" t="s">
        <v>1180</v>
      </c>
      <c r="B35" s="7" t="s">
        <v>148</v>
      </c>
      <c r="C35" s="29" t="s">
        <v>1274</v>
      </c>
      <c r="D35" s="30" t="s">
        <v>1369</v>
      </c>
      <c r="E35" s="59">
        <v>45336</v>
      </c>
      <c r="F35" s="7" t="s">
        <v>350</v>
      </c>
      <c r="G35" s="7" t="s">
        <v>55</v>
      </c>
      <c r="H35" s="13" t="s">
        <v>1521</v>
      </c>
      <c r="I35" s="7" t="s">
        <v>356</v>
      </c>
      <c r="J35" s="7" t="s">
        <v>62</v>
      </c>
      <c r="K35" s="7">
        <v>4</v>
      </c>
      <c r="L35" s="7" t="s">
        <v>56</v>
      </c>
      <c r="M35" s="7" t="s">
        <v>431</v>
      </c>
      <c r="N35" s="7" t="s">
        <v>54</v>
      </c>
      <c r="O35" s="7">
        <v>22</v>
      </c>
      <c r="P35" s="9">
        <v>45321</v>
      </c>
      <c r="Q35" s="19">
        <v>23125064</v>
      </c>
      <c r="R35" s="7" t="s">
        <v>57</v>
      </c>
      <c r="S35" s="19">
        <v>23125064</v>
      </c>
      <c r="T35" s="19">
        <v>5781266</v>
      </c>
      <c r="U35" s="16" t="s">
        <v>54</v>
      </c>
      <c r="V35" s="21">
        <v>0</v>
      </c>
      <c r="W35" s="21" t="e">
        <f t="shared" ref="W35:W98" si="32">#REF!+V35</f>
        <v>#REF!</v>
      </c>
      <c r="X35" s="43" t="s">
        <v>54</v>
      </c>
      <c r="Y35" s="7" t="s">
        <v>54</v>
      </c>
      <c r="Z35" s="16" t="s">
        <v>54</v>
      </c>
      <c r="AA35" s="16" t="s">
        <v>54</v>
      </c>
      <c r="AB35" s="7" t="s">
        <v>539</v>
      </c>
      <c r="AC35" s="7" t="s">
        <v>549</v>
      </c>
      <c r="AD35" s="7" t="s">
        <v>1693</v>
      </c>
      <c r="AE35" s="7" t="s">
        <v>58</v>
      </c>
      <c r="AF35" s="7" t="s">
        <v>108</v>
      </c>
      <c r="AG35" s="7" t="s">
        <v>81</v>
      </c>
      <c r="AH35" s="7" t="s">
        <v>73</v>
      </c>
      <c r="AI35" s="7" t="s">
        <v>65</v>
      </c>
      <c r="AJ35" s="72" t="s">
        <v>665</v>
      </c>
      <c r="AK35" s="1" t="s">
        <v>1985</v>
      </c>
      <c r="AL35" s="7" t="s">
        <v>54</v>
      </c>
      <c r="AM35" s="87" t="s">
        <v>54</v>
      </c>
      <c r="AN35" s="7" t="s">
        <v>54</v>
      </c>
      <c r="AO35" s="7" t="s">
        <v>677</v>
      </c>
      <c r="AP35" s="23" t="s">
        <v>1804</v>
      </c>
      <c r="AQ35" s="7">
        <v>45</v>
      </c>
      <c r="AR35" s="16">
        <v>45336</v>
      </c>
      <c r="AS35" s="7" t="s">
        <v>54</v>
      </c>
      <c r="AT35" s="16" t="s">
        <v>54</v>
      </c>
      <c r="AU35" s="7" t="s">
        <v>54</v>
      </c>
      <c r="AV35" s="16" t="s">
        <v>54</v>
      </c>
      <c r="AW35" s="96">
        <v>45337</v>
      </c>
      <c r="AX35" s="96">
        <v>45457</v>
      </c>
      <c r="AY35" s="7" t="s">
        <v>74</v>
      </c>
      <c r="AZ35" s="7" t="s">
        <v>75</v>
      </c>
      <c r="BA35" s="7" t="s">
        <v>54</v>
      </c>
      <c r="BB35" s="7" t="s">
        <v>54</v>
      </c>
      <c r="BC35" s="7" t="s">
        <v>54</v>
      </c>
      <c r="BD35" s="7" t="s">
        <v>54</v>
      </c>
    </row>
    <row r="36" spans="1:56" ht="15" customHeight="1" x14ac:dyDescent="0.2">
      <c r="A36" s="53" t="s">
        <v>1181</v>
      </c>
      <c r="B36" s="7" t="s">
        <v>148</v>
      </c>
      <c r="C36" s="29" t="s">
        <v>1275</v>
      </c>
      <c r="D36" s="30" t="s">
        <v>1370</v>
      </c>
      <c r="E36" s="59">
        <v>45336</v>
      </c>
      <c r="F36" s="7" t="s">
        <v>350</v>
      </c>
      <c r="G36" s="7" t="s">
        <v>55</v>
      </c>
      <c r="H36" s="13" t="s">
        <v>1522</v>
      </c>
      <c r="I36" s="7" t="s">
        <v>356</v>
      </c>
      <c r="J36" s="7" t="s">
        <v>62</v>
      </c>
      <c r="K36" s="7">
        <v>5</v>
      </c>
      <c r="L36" s="15" t="s">
        <v>69</v>
      </c>
      <c r="M36" s="7" t="s">
        <v>426</v>
      </c>
      <c r="N36" s="7" t="s">
        <v>468</v>
      </c>
      <c r="O36" s="7">
        <v>55</v>
      </c>
      <c r="P36" s="9">
        <v>44594</v>
      </c>
      <c r="Q36" s="20">
        <v>39652900</v>
      </c>
      <c r="R36" s="7" t="s">
        <v>72</v>
      </c>
      <c r="S36" s="20">
        <v>39652900</v>
      </c>
      <c r="T36" s="19">
        <v>7930580</v>
      </c>
      <c r="U36" s="16" t="s">
        <v>54</v>
      </c>
      <c r="V36" s="21">
        <v>0</v>
      </c>
      <c r="W36" s="21" t="e">
        <f t="shared" ref="W36:W99" si="33">#REF!+V36</f>
        <v>#REF!</v>
      </c>
      <c r="X36" s="43" t="s">
        <v>54</v>
      </c>
      <c r="Y36" s="7" t="s">
        <v>54</v>
      </c>
      <c r="Z36" s="16" t="s">
        <v>54</v>
      </c>
      <c r="AA36" s="16" t="s">
        <v>54</v>
      </c>
      <c r="AB36" s="7" t="s">
        <v>101</v>
      </c>
      <c r="AC36" s="7" t="s">
        <v>549</v>
      </c>
      <c r="AD36" s="7" t="s">
        <v>1693</v>
      </c>
      <c r="AE36" s="7" t="s">
        <v>58</v>
      </c>
      <c r="AF36" s="7" t="s">
        <v>59</v>
      </c>
      <c r="AG36" s="7" t="s">
        <v>59</v>
      </c>
      <c r="AH36" s="7" t="s">
        <v>576</v>
      </c>
      <c r="AI36" s="7" t="s">
        <v>65</v>
      </c>
      <c r="AJ36" s="74" t="s">
        <v>620</v>
      </c>
      <c r="AK36" s="1" t="s">
        <v>1985</v>
      </c>
      <c r="AL36" s="7" t="s">
        <v>54</v>
      </c>
      <c r="AM36" s="87" t="s">
        <v>54</v>
      </c>
      <c r="AN36" s="7" t="s">
        <v>54</v>
      </c>
      <c r="AO36" s="7" t="s">
        <v>677</v>
      </c>
      <c r="AP36" s="23" t="s">
        <v>1805</v>
      </c>
      <c r="AQ36" s="7">
        <v>47</v>
      </c>
      <c r="AR36" s="16">
        <v>45336</v>
      </c>
      <c r="AS36" s="7" t="s">
        <v>54</v>
      </c>
      <c r="AT36" s="16" t="s">
        <v>54</v>
      </c>
      <c r="AU36" s="7" t="s">
        <v>54</v>
      </c>
      <c r="AV36" s="16" t="s">
        <v>54</v>
      </c>
      <c r="AW36" s="96">
        <v>45337</v>
      </c>
      <c r="AX36" s="96">
        <v>45487</v>
      </c>
      <c r="AY36" s="7" t="s">
        <v>755</v>
      </c>
      <c r="AZ36" s="7" t="s">
        <v>1435</v>
      </c>
      <c r="BA36" s="7" t="s">
        <v>54</v>
      </c>
      <c r="BB36" s="7" t="s">
        <v>54</v>
      </c>
      <c r="BC36" s="7" t="s">
        <v>54</v>
      </c>
      <c r="BD36" s="7" t="s">
        <v>54</v>
      </c>
    </row>
    <row r="37" spans="1:56" ht="15" customHeight="1" thickBot="1" x14ac:dyDescent="0.25">
      <c r="A37" s="53" t="s">
        <v>1181</v>
      </c>
      <c r="B37" s="7" t="s">
        <v>148</v>
      </c>
      <c r="C37" s="29" t="s">
        <v>1276</v>
      </c>
      <c r="D37" s="30" t="s">
        <v>1371</v>
      </c>
      <c r="E37" s="59">
        <v>45336</v>
      </c>
      <c r="F37" s="7" t="s">
        <v>350</v>
      </c>
      <c r="G37" s="7" t="s">
        <v>55</v>
      </c>
      <c r="H37" s="13" t="s">
        <v>1523</v>
      </c>
      <c r="I37" s="7" t="s">
        <v>356</v>
      </c>
      <c r="J37" s="7" t="s">
        <v>62</v>
      </c>
      <c r="K37" s="7">
        <v>5</v>
      </c>
      <c r="L37" s="7" t="s">
        <v>69</v>
      </c>
      <c r="M37" s="7" t="s">
        <v>426</v>
      </c>
      <c r="N37" s="7" t="s">
        <v>71</v>
      </c>
      <c r="O37" s="7">
        <v>33</v>
      </c>
      <c r="P37" s="9">
        <v>45323</v>
      </c>
      <c r="Q37" s="19">
        <v>46321740</v>
      </c>
      <c r="R37" s="7" t="s">
        <v>72</v>
      </c>
      <c r="S37" s="19">
        <v>46321740</v>
      </c>
      <c r="T37" s="19">
        <v>9264348</v>
      </c>
      <c r="U37" s="16" t="s">
        <v>54</v>
      </c>
      <c r="V37" s="21">
        <v>0</v>
      </c>
      <c r="W37" s="21" t="e">
        <f t="shared" ref="W37:W100" si="34">#REF!+V37</f>
        <v>#REF!</v>
      </c>
      <c r="X37" s="43" t="s">
        <v>54</v>
      </c>
      <c r="Y37" s="7" t="s">
        <v>54</v>
      </c>
      <c r="Z37" s="16" t="s">
        <v>54</v>
      </c>
      <c r="AA37" s="16" t="s">
        <v>54</v>
      </c>
      <c r="AB37" s="7" t="s">
        <v>1641</v>
      </c>
      <c r="AC37" s="7" t="s">
        <v>549</v>
      </c>
      <c r="AD37" s="7" t="s">
        <v>1693</v>
      </c>
      <c r="AE37" s="7" t="s">
        <v>58</v>
      </c>
      <c r="AF37" s="7" t="s">
        <v>94</v>
      </c>
      <c r="AG37" s="7" t="s">
        <v>96</v>
      </c>
      <c r="AH37" s="7" t="s">
        <v>97</v>
      </c>
      <c r="AI37" s="7" t="s">
        <v>78</v>
      </c>
      <c r="AJ37" s="72" t="s">
        <v>1733</v>
      </c>
      <c r="AK37" s="1" t="s">
        <v>1985</v>
      </c>
      <c r="AL37" s="7" t="s">
        <v>54</v>
      </c>
      <c r="AM37" s="87" t="s">
        <v>54</v>
      </c>
      <c r="AN37" s="7" t="s">
        <v>54</v>
      </c>
      <c r="AO37" s="7" t="s">
        <v>677</v>
      </c>
      <c r="AP37" s="23" t="s">
        <v>1806</v>
      </c>
      <c r="AQ37" s="7">
        <v>46</v>
      </c>
      <c r="AR37" s="16">
        <v>45336</v>
      </c>
      <c r="AS37" s="7" t="s">
        <v>54</v>
      </c>
      <c r="AT37" s="16" t="s">
        <v>54</v>
      </c>
      <c r="AU37" s="7" t="s">
        <v>54</v>
      </c>
      <c r="AV37" s="16" t="s">
        <v>54</v>
      </c>
      <c r="AW37" s="96">
        <v>45337</v>
      </c>
      <c r="AX37" s="96">
        <v>45487</v>
      </c>
      <c r="AY37" s="7" t="s">
        <v>750</v>
      </c>
      <c r="AZ37" s="7" t="s">
        <v>1433</v>
      </c>
      <c r="BA37" s="7" t="s">
        <v>54</v>
      </c>
      <c r="BB37" s="7" t="s">
        <v>54</v>
      </c>
      <c r="BC37" s="7" t="s">
        <v>54</v>
      </c>
      <c r="BD37" s="7" t="s">
        <v>54</v>
      </c>
    </row>
    <row r="38" spans="1:56" ht="15" customHeight="1" thickBot="1" x14ac:dyDescent="0.25">
      <c r="A38" s="53" t="s">
        <v>1182</v>
      </c>
      <c r="B38" s="7" t="s">
        <v>148</v>
      </c>
      <c r="C38" s="29" t="s">
        <v>1277</v>
      </c>
      <c r="D38" s="30" t="s">
        <v>1372</v>
      </c>
      <c r="E38" s="59">
        <v>45336</v>
      </c>
      <c r="F38" s="7" t="s">
        <v>350</v>
      </c>
      <c r="G38" s="7" t="s">
        <v>55</v>
      </c>
      <c r="H38" s="13" t="s">
        <v>1524</v>
      </c>
      <c r="I38" s="7" t="s">
        <v>356</v>
      </c>
      <c r="J38" s="7" t="s">
        <v>62</v>
      </c>
      <c r="K38" s="7">
        <v>5</v>
      </c>
      <c r="L38" s="17" t="s">
        <v>69</v>
      </c>
      <c r="M38" s="7" t="s">
        <v>426</v>
      </c>
      <c r="N38" s="7" t="s">
        <v>468</v>
      </c>
      <c r="O38" s="7">
        <v>37</v>
      </c>
      <c r="P38" s="9">
        <v>45323</v>
      </c>
      <c r="Q38" s="19">
        <v>46321740</v>
      </c>
      <c r="R38" s="7" t="s">
        <v>72</v>
      </c>
      <c r="S38" s="19">
        <v>46321740</v>
      </c>
      <c r="T38" s="19">
        <v>9264348</v>
      </c>
      <c r="U38" s="16" t="s">
        <v>54</v>
      </c>
      <c r="V38" s="21">
        <v>0</v>
      </c>
      <c r="W38" s="21" t="e">
        <f t="shared" ref="W38:W101" si="35">#REF!+V38</f>
        <v>#REF!</v>
      </c>
      <c r="X38" s="43" t="s">
        <v>54</v>
      </c>
      <c r="Y38" s="7" t="s">
        <v>54</v>
      </c>
      <c r="Z38" s="16" t="s">
        <v>54</v>
      </c>
      <c r="AA38" s="16" t="s">
        <v>54</v>
      </c>
      <c r="AB38" s="7" t="s">
        <v>125</v>
      </c>
      <c r="AC38" s="7" t="s">
        <v>549</v>
      </c>
      <c r="AD38" s="7" t="s">
        <v>1693</v>
      </c>
      <c r="AE38" s="7" t="s">
        <v>58</v>
      </c>
      <c r="AF38" s="7" t="s">
        <v>59</v>
      </c>
      <c r="AG38" s="7" t="s">
        <v>59</v>
      </c>
      <c r="AH38" s="13" t="s">
        <v>97</v>
      </c>
      <c r="AI38" s="13" t="s">
        <v>65</v>
      </c>
      <c r="AJ38" s="76" t="s">
        <v>621</v>
      </c>
      <c r="AK38" s="1" t="s">
        <v>1985</v>
      </c>
      <c r="AL38" s="7" t="s">
        <v>54</v>
      </c>
      <c r="AM38" s="87" t="s">
        <v>54</v>
      </c>
      <c r="AN38" s="7" t="s">
        <v>54</v>
      </c>
      <c r="AO38" s="7" t="s">
        <v>677</v>
      </c>
      <c r="AP38" s="23" t="s">
        <v>1807</v>
      </c>
      <c r="AQ38" s="7">
        <v>48</v>
      </c>
      <c r="AR38" s="16">
        <v>45337</v>
      </c>
      <c r="AS38" s="7" t="s">
        <v>54</v>
      </c>
      <c r="AT38" s="16" t="s">
        <v>54</v>
      </c>
      <c r="AU38" s="7" t="s">
        <v>54</v>
      </c>
      <c r="AV38" s="16" t="s">
        <v>54</v>
      </c>
      <c r="AW38" s="96">
        <v>45337</v>
      </c>
      <c r="AX38" s="96">
        <v>45487</v>
      </c>
      <c r="AY38" s="7" t="s">
        <v>750</v>
      </c>
      <c r="AZ38" s="7" t="s">
        <v>1433</v>
      </c>
      <c r="BA38" s="7" t="s">
        <v>54</v>
      </c>
      <c r="BB38" s="7" t="s">
        <v>54</v>
      </c>
      <c r="BC38" s="7" t="s">
        <v>54</v>
      </c>
      <c r="BD38" s="7" t="s">
        <v>54</v>
      </c>
    </row>
    <row r="39" spans="1:56" ht="15" customHeight="1" x14ac:dyDescent="0.2">
      <c r="A39" s="53" t="s">
        <v>1183</v>
      </c>
      <c r="B39" s="7" t="s">
        <v>148</v>
      </c>
      <c r="C39" s="29" t="s">
        <v>1278</v>
      </c>
      <c r="D39" s="30" t="s">
        <v>1373</v>
      </c>
      <c r="E39" s="59">
        <v>45336</v>
      </c>
      <c r="F39" s="7" t="s">
        <v>350</v>
      </c>
      <c r="G39" s="7" t="s">
        <v>55</v>
      </c>
      <c r="H39" s="14" t="s">
        <v>1525</v>
      </c>
      <c r="I39" s="7" t="s">
        <v>356</v>
      </c>
      <c r="J39" s="7" t="s">
        <v>62</v>
      </c>
      <c r="K39" s="7">
        <v>5</v>
      </c>
      <c r="L39" s="15" t="s">
        <v>69</v>
      </c>
      <c r="M39" s="7" t="s">
        <v>426</v>
      </c>
      <c r="N39" s="7" t="s">
        <v>468</v>
      </c>
      <c r="O39" s="14">
        <v>41</v>
      </c>
      <c r="P39" s="10">
        <v>45324</v>
      </c>
      <c r="Q39" s="19">
        <v>35687610</v>
      </c>
      <c r="R39" s="7" t="s">
        <v>72</v>
      </c>
      <c r="S39" s="19">
        <v>35687610</v>
      </c>
      <c r="T39" s="19">
        <v>7137522</v>
      </c>
      <c r="U39" s="16" t="s">
        <v>54</v>
      </c>
      <c r="V39" s="21">
        <v>0</v>
      </c>
      <c r="W39" s="21" t="e">
        <f t="shared" ref="W39:W102" si="36">#REF!+V39</f>
        <v>#REF!</v>
      </c>
      <c r="X39" s="43" t="s">
        <v>54</v>
      </c>
      <c r="Y39" s="7" t="s">
        <v>54</v>
      </c>
      <c r="Z39" s="16" t="s">
        <v>54</v>
      </c>
      <c r="AA39" s="16" t="s">
        <v>54</v>
      </c>
      <c r="AB39" s="14" t="s">
        <v>1642</v>
      </c>
      <c r="AC39" s="7" t="s">
        <v>549</v>
      </c>
      <c r="AD39" s="7" t="s">
        <v>1693</v>
      </c>
      <c r="AE39" s="7" t="s">
        <v>58</v>
      </c>
      <c r="AF39" s="7" t="s">
        <v>94</v>
      </c>
      <c r="AG39" s="7" t="s">
        <v>96</v>
      </c>
      <c r="AH39" s="14" t="s">
        <v>110</v>
      </c>
      <c r="AI39" s="14" t="s">
        <v>1714</v>
      </c>
      <c r="AJ39" s="72" t="s">
        <v>1734</v>
      </c>
      <c r="AK39" s="1" t="s">
        <v>1985</v>
      </c>
      <c r="AL39" s="7" t="s">
        <v>54</v>
      </c>
      <c r="AM39" s="87" t="s">
        <v>54</v>
      </c>
      <c r="AN39" s="7" t="s">
        <v>54</v>
      </c>
      <c r="AO39" s="7" t="s">
        <v>677</v>
      </c>
      <c r="AP39" s="23" t="s">
        <v>1808</v>
      </c>
      <c r="AQ39" s="14">
        <v>49</v>
      </c>
      <c r="AR39" s="22">
        <v>45337</v>
      </c>
      <c r="AS39" s="7" t="s">
        <v>54</v>
      </c>
      <c r="AT39" s="16" t="s">
        <v>54</v>
      </c>
      <c r="AU39" s="7" t="s">
        <v>54</v>
      </c>
      <c r="AV39" s="16" t="s">
        <v>54</v>
      </c>
      <c r="AW39" s="96">
        <v>45337</v>
      </c>
      <c r="AX39" s="96">
        <v>45487</v>
      </c>
      <c r="AY39" s="7" t="s">
        <v>752</v>
      </c>
      <c r="AZ39" s="7" t="s">
        <v>1434</v>
      </c>
      <c r="BA39" s="7" t="s">
        <v>54</v>
      </c>
      <c r="BB39" s="7" t="s">
        <v>54</v>
      </c>
      <c r="BC39" s="7" t="s">
        <v>54</v>
      </c>
      <c r="BD39" s="7" t="s">
        <v>54</v>
      </c>
    </row>
    <row r="40" spans="1:56" ht="15" customHeight="1" x14ac:dyDescent="0.2">
      <c r="A40" s="53" t="s">
        <v>1184</v>
      </c>
      <c r="B40" s="7" t="s">
        <v>148</v>
      </c>
      <c r="C40" s="29" t="s">
        <v>1279</v>
      </c>
      <c r="D40" s="30" t="s">
        <v>1374</v>
      </c>
      <c r="E40" s="59">
        <v>45336</v>
      </c>
      <c r="F40" s="7" t="s">
        <v>350</v>
      </c>
      <c r="G40" s="7" t="s">
        <v>55</v>
      </c>
      <c r="H40" s="13" t="s">
        <v>1526</v>
      </c>
      <c r="I40" s="7" t="s">
        <v>356</v>
      </c>
      <c r="J40" s="7" t="s">
        <v>62</v>
      </c>
      <c r="K40" s="7">
        <v>5</v>
      </c>
      <c r="L40" s="15" t="s">
        <v>69</v>
      </c>
      <c r="M40" s="7" t="s">
        <v>426</v>
      </c>
      <c r="N40" s="7" t="s">
        <v>468</v>
      </c>
      <c r="O40" s="7">
        <v>47</v>
      </c>
      <c r="P40" s="9">
        <v>45324</v>
      </c>
      <c r="Q40" s="19">
        <v>43618193</v>
      </c>
      <c r="R40" s="7" t="s">
        <v>72</v>
      </c>
      <c r="S40" s="19">
        <v>43618190</v>
      </c>
      <c r="T40" s="19">
        <v>8723638</v>
      </c>
      <c r="U40" s="16" t="s">
        <v>54</v>
      </c>
      <c r="V40" s="21">
        <v>0</v>
      </c>
      <c r="W40" s="21" t="e">
        <f t="shared" ref="W40:W103" si="37">#REF!+V40</f>
        <v>#REF!</v>
      </c>
      <c r="X40" s="43" t="s">
        <v>54</v>
      </c>
      <c r="Y40" s="7" t="s">
        <v>54</v>
      </c>
      <c r="Z40" s="16" t="s">
        <v>54</v>
      </c>
      <c r="AA40" s="16" t="s">
        <v>54</v>
      </c>
      <c r="AB40" s="7" t="s">
        <v>490</v>
      </c>
      <c r="AC40" s="7" t="s">
        <v>549</v>
      </c>
      <c r="AD40" s="7" t="s">
        <v>1693</v>
      </c>
      <c r="AE40" s="7" t="s">
        <v>58</v>
      </c>
      <c r="AF40" s="7" t="s">
        <v>85</v>
      </c>
      <c r="AG40" s="7" t="s">
        <v>556</v>
      </c>
      <c r="AH40" s="13" t="s">
        <v>574</v>
      </c>
      <c r="AI40" s="13" t="s">
        <v>109</v>
      </c>
      <c r="AJ40" s="72" t="s">
        <v>622</v>
      </c>
      <c r="AK40" s="1" t="s">
        <v>1985</v>
      </c>
      <c r="AL40" s="7" t="s">
        <v>54</v>
      </c>
      <c r="AM40" s="87" t="s">
        <v>54</v>
      </c>
      <c r="AN40" s="7" t="s">
        <v>54</v>
      </c>
      <c r="AO40" s="7" t="s">
        <v>677</v>
      </c>
      <c r="AP40" s="23" t="s">
        <v>1809</v>
      </c>
      <c r="AQ40" s="7">
        <v>50</v>
      </c>
      <c r="AR40" s="16">
        <v>45337</v>
      </c>
      <c r="AS40" s="7" t="s">
        <v>54</v>
      </c>
      <c r="AT40" s="16" t="s">
        <v>54</v>
      </c>
      <c r="AU40" s="7" t="s">
        <v>54</v>
      </c>
      <c r="AV40" s="16" t="s">
        <v>54</v>
      </c>
      <c r="AW40" s="96">
        <v>45338</v>
      </c>
      <c r="AX40" s="96">
        <v>45488</v>
      </c>
      <c r="AY40" s="7" t="s">
        <v>752</v>
      </c>
      <c r="AZ40" s="7" t="s">
        <v>1434</v>
      </c>
      <c r="BA40" s="7" t="s">
        <v>54</v>
      </c>
      <c r="BB40" s="7" t="s">
        <v>54</v>
      </c>
      <c r="BC40" s="7" t="s">
        <v>54</v>
      </c>
      <c r="BD40" s="7" t="s">
        <v>54</v>
      </c>
    </row>
    <row r="41" spans="1:56" ht="15" customHeight="1" x14ac:dyDescent="0.2">
      <c r="A41" s="53" t="s">
        <v>1185</v>
      </c>
      <c r="B41" s="7" t="s">
        <v>148</v>
      </c>
      <c r="C41" s="29" t="s">
        <v>1280</v>
      </c>
      <c r="D41" s="30" t="s">
        <v>1375</v>
      </c>
      <c r="E41" s="59">
        <v>45336</v>
      </c>
      <c r="F41" s="7" t="s">
        <v>350</v>
      </c>
      <c r="G41" s="7" t="s">
        <v>55</v>
      </c>
      <c r="H41" s="13" t="s">
        <v>1527</v>
      </c>
      <c r="I41" s="7" t="s">
        <v>356</v>
      </c>
      <c r="J41" s="7" t="s">
        <v>62</v>
      </c>
      <c r="K41" s="7">
        <v>4</v>
      </c>
      <c r="L41" s="15" t="s">
        <v>67</v>
      </c>
      <c r="M41" s="7" t="s">
        <v>430</v>
      </c>
      <c r="N41" s="7" t="s">
        <v>54</v>
      </c>
      <c r="O41" s="7">
        <v>69</v>
      </c>
      <c r="P41" s="9">
        <v>45329</v>
      </c>
      <c r="Q41" s="19">
        <v>14686260</v>
      </c>
      <c r="R41" s="7" t="s">
        <v>57</v>
      </c>
      <c r="S41" s="19">
        <v>14686260</v>
      </c>
      <c r="T41" s="19">
        <v>3671565</v>
      </c>
      <c r="U41" s="16" t="s">
        <v>54</v>
      </c>
      <c r="V41" s="21">
        <v>0</v>
      </c>
      <c r="W41" s="21" t="e">
        <f t="shared" ref="W41:W104" si="38">#REF!+V41</f>
        <v>#REF!</v>
      </c>
      <c r="X41" s="43" t="s">
        <v>54</v>
      </c>
      <c r="Y41" s="7" t="s">
        <v>54</v>
      </c>
      <c r="Z41" s="16" t="s">
        <v>54</v>
      </c>
      <c r="AA41" s="16" t="s">
        <v>54</v>
      </c>
      <c r="AB41" s="7" t="s">
        <v>538</v>
      </c>
      <c r="AC41" s="7" t="s">
        <v>549</v>
      </c>
      <c r="AD41" s="7" t="s">
        <v>1693</v>
      </c>
      <c r="AE41" s="7" t="s">
        <v>58</v>
      </c>
      <c r="AF41" s="7" t="s">
        <v>59</v>
      </c>
      <c r="AG41" s="7" t="s">
        <v>59</v>
      </c>
      <c r="AH41" s="7" t="s">
        <v>99</v>
      </c>
      <c r="AI41" s="7" t="s">
        <v>601</v>
      </c>
      <c r="AJ41" s="72" t="s">
        <v>663</v>
      </c>
      <c r="AK41" s="1" t="s">
        <v>1985</v>
      </c>
      <c r="AL41" s="7" t="s">
        <v>54</v>
      </c>
      <c r="AM41" s="87" t="s">
        <v>54</v>
      </c>
      <c r="AN41" s="7" t="s">
        <v>54</v>
      </c>
      <c r="AO41" s="7" t="s">
        <v>677</v>
      </c>
      <c r="AP41" s="23" t="s">
        <v>1810</v>
      </c>
      <c r="AQ41" s="7">
        <v>51</v>
      </c>
      <c r="AR41" s="16">
        <v>45337</v>
      </c>
      <c r="AS41" s="7" t="s">
        <v>54</v>
      </c>
      <c r="AT41" s="16" t="s">
        <v>54</v>
      </c>
      <c r="AU41" s="7" t="s">
        <v>54</v>
      </c>
      <c r="AV41" s="16" t="s">
        <v>54</v>
      </c>
      <c r="AW41" s="96">
        <v>45337</v>
      </c>
      <c r="AX41" s="96">
        <v>45457</v>
      </c>
      <c r="AY41" s="7" t="s">
        <v>746</v>
      </c>
      <c r="AZ41" s="7" t="s">
        <v>747</v>
      </c>
      <c r="BA41" s="7" t="s">
        <v>54</v>
      </c>
      <c r="BB41" s="7" t="s">
        <v>54</v>
      </c>
      <c r="BC41" s="7" t="s">
        <v>54</v>
      </c>
      <c r="BD41" s="7" t="s">
        <v>54</v>
      </c>
    </row>
    <row r="42" spans="1:56" ht="15" customHeight="1" x14ac:dyDescent="0.2">
      <c r="A42" s="53" t="s">
        <v>1186</v>
      </c>
      <c r="B42" s="7" t="s">
        <v>148</v>
      </c>
      <c r="C42" s="29" t="s">
        <v>1281</v>
      </c>
      <c r="D42" s="30" t="s">
        <v>1376</v>
      </c>
      <c r="E42" s="59">
        <v>45337</v>
      </c>
      <c r="F42" s="7" t="s">
        <v>350</v>
      </c>
      <c r="G42" s="7" t="s">
        <v>55</v>
      </c>
      <c r="H42" s="13" t="s">
        <v>1528</v>
      </c>
      <c r="I42" s="7" t="s">
        <v>356</v>
      </c>
      <c r="J42" s="7" t="s">
        <v>62</v>
      </c>
      <c r="K42" s="7">
        <v>5</v>
      </c>
      <c r="L42" s="15" t="s">
        <v>84</v>
      </c>
      <c r="M42" s="7" t="s">
        <v>1609</v>
      </c>
      <c r="N42" s="7" t="s">
        <v>470</v>
      </c>
      <c r="O42" s="7">
        <v>31</v>
      </c>
      <c r="P42" s="9">
        <v>45323</v>
      </c>
      <c r="Q42" s="20">
        <v>23190280</v>
      </c>
      <c r="R42" s="7" t="s">
        <v>72</v>
      </c>
      <c r="S42" s="20">
        <v>23190280</v>
      </c>
      <c r="T42" s="19">
        <v>4638056</v>
      </c>
      <c r="U42" s="16" t="s">
        <v>54</v>
      </c>
      <c r="V42" s="21">
        <v>0</v>
      </c>
      <c r="W42" s="21" t="e">
        <f t="shared" ref="W42:W105" si="39">#REF!+V42</f>
        <v>#REF!</v>
      </c>
      <c r="X42" s="43" t="s">
        <v>54</v>
      </c>
      <c r="Y42" s="7" t="s">
        <v>54</v>
      </c>
      <c r="Z42" s="16" t="s">
        <v>54</v>
      </c>
      <c r="AA42" s="16" t="s">
        <v>54</v>
      </c>
      <c r="AB42" s="7" t="s">
        <v>1643</v>
      </c>
      <c r="AC42" s="7" t="s">
        <v>549</v>
      </c>
      <c r="AD42" s="7" t="s">
        <v>1693</v>
      </c>
      <c r="AE42" s="7" t="s">
        <v>58</v>
      </c>
      <c r="AF42" s="7" t="s">
        <v>59</v>
      </c>
      <c r="AG42" s="7" t="s">
        <v>59</v>
      </c>
      <c r="AH42" s="7" t="s">
        <v>90</v>
      </c>
      <c r="AI42" s="13" t="s">
        <v>1715</v>
      </c>
      <c r="AJ42" s="75" t="s">
        <v>1735</v>
      </c>
      <c r="AK42" s="1" t="s">
        <v>1985</v>
      </c>
      <c r="AL42" s="7" t="s">
        <v>54</v>
      </c>
      <c r="AM42" s="87" t="s">
        <v>54</v>
      </c>
      <c r="AN42" s="7" t="s">
        <v>54</v>
      </c>
      <c r="AO42" s="7" t="s">
        <v>677</v>
      </c>
      <c r="AP42" s="24" t="s">
        <v>1811</v>
      </c>
      <c r="AQ42" s="7">
        <v>52</v>
      </c>
      <c r="AR42" s="16">
        <v>45337</v>
      </c>
      <c r="AS42" s="7" t="s">
        <v>54</v>
      </c>
      <c r="AT42" s="16" t="s">
        <v>54</v>
      </c>
      <c r="AU42" s="7" t="s">
        <v>54</v>
      </c>
      <c r="AV42" s="16" t="s">
        <v>54</v>
      </c>
      <c r="AW42" s="96">
        <v>45338</v>
      </c>
      <c r="AX42" s="96">
        <v>45488</v>
      </c>
      <c r="AY42" s="7" t="s">
        <v>753</v>
      </c>
      <c r="AZ42" s="7" t="s">
        <v>754</v>
      </c>
      <c r="BA42" s="7" t="s">
        <v>54</v>
      </c>
      <c r="BB42" s="7" t="s">
        <v>54</v>
      </c>
      <c r="BC42" s="7" t="s">
        <v>54</v>
      </c>
      <c r="BD42" s="7" t="s">
        <v>54</v>
      </c>
    </row>
    <row r="43" spans="1:56" ht="15" customHeight="1" x14ac:dyDescent="0.2">
      <c r="A43" s="53" t="s">
        <v>1187</v>
      </c>
      <c r="B43" s="7" t="s">
        <v>148</v>
      </c>
      <c r="C43" s="29" t="s">
        <v>1282</v>
      </c>
      <c r="D43" s="30" t="s">
        <v>1377</v>
      </c>
      <c r="E43" s="59">
        <v>45337</v>
      </c>
      <c r="F43" s="7" t="s">
        <v>350</v>
      </c>
      <c r="G43" s="7" t="s">
        <v>55</v>
      </c>
      <c r="H43" s="13" t="s">
        <v>1529</v>
      </c>
      <c r="I43" s="7" t="s">
        <v>356</v>
      </c>
      <c r="J43" s="7" t="s">
        <v>62</v>
      </c>
      <c r="K43" s="7">
        <v>5</v>
      </c>
      <c r="L43" s="15" t="s">
        <v>84</v>
      </c>
      <c r="M43" s="7" t="s">
        <v>427</v>
      </c>
      <c r="N43" s="7" t="s">
        <v>468</v>
      </c>
      <c r="O43" s="7">
        <v>30</v>
      </c>
      <c r="P43" s="9">
        <v>45323</v>
      </c>
      <c r="Q43" s="19">
        <v>44058780</v>
      </c>
      <c r="R43" s="7" t="s">
        <v>72</v>
      </c>
      <c r="S43" s="19">
        <v>44058780</v>
      </c>
      <c r="T43" s="19">
        <v>8811756</v>
      </c>
      <c r="U43" s="16" t="s">
        <v>54</v>
      </c>
      <c r="V43" s="21">
        <v>0</v>
      </c>
      <c r="W43" s="21" t="e">
        <f t="shared" ref="W43:W106" si="40">#REF!+V43</f>
        <v>#REF!</v>
      </c>
      <c r="X43" s="43" t="s">
        <v>54</v>
      </c>
      <c r="Y43" s="7" t="s">
        <v>54</v>
      </c>
      <c r="Z43" s="16" t="s">
        <v>54</v>
      </c>
      <c r="AA43" s="16" t="s">
        <v>54</v>
      </c>
      <c r="AB43" s="7" t="s">
        <v>1644</v>
      </c>
      <c r="AC43" s="7" t="s">
        <v>549</v>
      </c>
      <c r="AD43" s="7" t="s">
        <v>1693</v>
      </c>
      <c r="AE43" s="7" t="s">
        <v>58</v>
      </c>
      <c r="AF43" s="7" t="s">
        <v>59</v>
      </c>
      <c r="AG43" s="7" t="s">
        <v>59</v>
      </c>
      <c r="AH43" s="7" t="s">
        <v>100</v>
      </c>
      <c r="AI43" s="13" t="s">
        <v>87</v>
      </c>
      <c r="AJ43" s="75" t="s">
        <v>1736</v>
      </c>
      <c r="AK43" s="1" t="s">
        <v>1985</v>
      </c>
      <c r="AL43" s="7" t="s">
        <v>54</v>
      </c>
      <c r="AM43" s="87" t="s">
        <v>54</v>
      </c>
      <c r="AN43" s="7" t="s">
        <v>54</v>
      </c>
      <c r="AO43" s="7" t="s">
        <v>677</v>
      </c>
      <c r="AP43" s="24" t="s">
        <v>1812</v>
      </c>
      <c r="AQ43" s="7">
        <v>53</v>
      </c>
      <c r="AR43" s="16">
        <v>45337</v>
      </c>
      <c r="AS43" s="7" t="s">
        <v>54</v>
      </c>
      <c r="AT43" s="16" t="s">
        <v>54</v>
      </c>
      <c r="AU43" s="7" t="s">
        <v>54</v>
      </c>
      <c r="AV43" s="16" t="s">
        <v>54</v>
      </c>
      <c r="AW43" s="96">
        <v>45338</v>
      </c>
      <c r="AX43" s="96">
        <v>45488</v>
      </c>
      <c r="AY43" s="7" t="s">
        <v>753</v>
      </c>
      <c r="AZ43" s="7" t="s">
        <v>754</v>
      </c>
      <c r="BA43" s="7" t="s">
        <v>54</v>
      </c>
      <c r="BB43" s="7" t="s">
        <v>54</v>
      </c>
      <c r="BC43" s="7" t="s">
        <v>54</v>
      </c>
      <c r="BD43" s="7" t="s">
        <v>54</v>
      </c>
    </row>
    <row r="44" spans="1:56" ht="15" customHeight="1" x14ac:dyDescent="0.2">
      <c r="A44" s="53" t="s">
        <v>1188</v>
      </c>
      <c r="B44" s="7" t="s">
        <v>148</v>
      </c>
      <c r="C44" s="29" t="s">
        <v>1283</v>
      </c>
      <c r="D44" s="30" t="s">
        <v>1378</v>
      </c>
      <c r="E44" s="59">
        <v>45350</v>
      </c>
      <c r="F44" s="7" t="s">
        <v>350</v>
      </c>
      <c r="G44" s="7" t="s">
        <v>1489</v>
      </c>
      <c r="H44" s="13" t="s">
        <v>1530</v>
      </c>
      <c r="I44" s="7" t="s">
        <v>356</v>
      </c>
      <c r="J44" s="7" t="s">
        <v>62</v>
      </c>
      <c r="K44" s="7">
        <v>5</v>
      </c>
      <c r="L44" s="15" t="s">
        <v>69</v>
      </c>
      <c r="M44" s="34" t="s">
        <v>426</v>
      </c>
      <c r="N44" s="7" t="s">
        <v>468</v>
      </c>
      <c r="O44" s="7">
        <v>36</v>
      </c>
      <c r="P44" s="9">
        <v>45323</v>
      </c>
      <c r="Q44" s="19">
        <v>46321740</v>
      </c>
      <c r="R44" s="7" t="s">
        <v>72</v>
      </c>
      <c r="S44" s="19">
        <v>46321740</v>
      </c>
      <c r="T44" s="19">
        <v>9264348</v>
      </c>
      <c r="U44" s="16" t="s">
        <v>54</v>
      </c>
      <c r="V44" s="21">
        <v>0</v>
      </c>
      <c r="W44" s="21" t="e">
        <f t="shared" ref="W44:W107" si="41">#REF!+V44</f>
        <v>#REF!</v>
      </c>
      <c r="X44" s="43" t="s">
        <v>54</v>
      </c>
      <c r="Y44" s="7" t="s">
        <v>54</v>
      </c>
      <c r="Z44" s="16" t="s">
        <v>54</v>
      </c>
      <c r="AA44" s="16" t="s">
        <v>54</v>
      </c>
      <c r="AB44" s="7" t="s">
        <v>491</v>
      </c>
      <c r="AC44" s="7" t="s">
        <v>549</v>
      </c>
      <c r="AD44" s="7" t="s">
        <v>1693</v>
      </c>
      <c r="AE44" s="7" t="s">
        <v>58</v>
      </c>
      <c r="AF44" s="7" t="s">
        <v>59</v>
      </c>
      <c r="AG44" s="7" t="s">
        <v>59</v>
      </c>
      <c r="AH44" s="13" t="s">
        <v>97</v>
      </c>
      <c r="AI44" s="13" t="s">
        <v>78</v>
      </c>
      <c r="AJ44" s="72" t="s">
        <v>623</v>
      </c>
      <c r="AK44" s="1" t="s">
        <v>1985</v>
      </c>
      <c r="AL44" s="7" t="s">
        <v>54</v>
      </c>
      <c r="AM44" s="87" t="s">
        <v>54</v>
      </c>
      <c r="AN44" s="7" t="s">
        <v>54</v>
      </c>
      <c r="AO44" s="7" t="s">
        <v>677</v>
      </c>
      <c r="AP44" s="23" t="s">
        <v>1813</v>
      </c>
      <c r="AQ44" s="7">
        <v>54</v>
      </c>
      <c r="AR44" s="16">
        <v>45350</v>
      </c>
      <c r="AS44" s="7" t="s">
        <v>54</v>
      </c>
      <c r="AT44" s="16" t="s">
        <v>54</v>
      </c>
      <c r="AU44" s="7" t="s">
        <v>54</v>
      </c>
      <c r="AV44" s="16" t="s">
        <v>54</v>
      </c>
      <c r="AW44" s="96">
        <v>45350</v>
      </c>
      <c r="AX44" s="96">
        <v>45500</v>
      </c>
      <c r="AY44" s="7" t="s">
        <v>750</v>
      </c>
      <c r="AZ44" s="7" t="s">
        <v>1433</v>
      </c>
      <c r="BA44" s="7" t="s">
        <v>54</v>
      </c>
      <c r="BB44" s="7" t="s">
        <v>54</v>
      </c>
      <c r="BC44" s="7" t="s">
        <v>54</v>
      </c>
      <c r="BD44" s="7" t="s">
        <v>54</v>
      </c>
    </row>
    <row r="45" spans="1:56" ht="15" customHeight="1" x14ac:dyDescent="0.2">
      <c r="A45" s="52" t="s">
        <v>151</v>
      </c>
      <c r="B45" s="7" t="s">
        <v>148</v>
      </c>
      <c r="C45" s="29" t="s">
        <v>152</v>
      </c>
      <c r="D45" s="30" t="s">
        <v>153</v>
      </c>
      <c r="E45" s="59">
        <v>45392</v>
      </c>
      <c r="F45" s="7" t="s">
        <v>352</v>
      </c>
      <c r="G45" s="7" t="s">
        <v>353</v>
      </c>
      <c r="H45" s="13" t="s">
        <v>359</v>
      </c>
      <c r="I45" s="7" t="s">
        <v>360</v>
      </c>
      <c r="J45" s="7" t="s">
        <v>62</v>
      </c>
      <c r="K45" s="7">
        <v>15</v>
      </c>
      <c r="L45" s="7" t="s">
        <v>54</v>
      </c>
      <c r="M45" s="7" t="s">
        <v>54</v>
      </c>
      <c r="N45" s="7" t="s">
        <v>54</v>
      </c>
      <c r="O45" s="7" t="s">
        <v>54</v>
      </c>
      <c r="P45" s="9" t="s">
        <v>54</v>
      </c>
      <c r="Q45" s="20" t="s">
        <v>54</v>
      </c>
      <c r="R45" s="20" t="s">
        <v>54</v>
      </c>
      <c r="S45" s="19">
        <v>0</v>
      </c>
      <c r="T45" s="19" t="s">
        <v>54</v>
      </c>
      <c r="U45" s="16" t="s">
        <v>54</v>
      </c>
      <c r="V45" s="21">
        <v>0</v>
      </c>
      <c r="W45" s="21" t="e">
        <f t="shared" ref="W45:W108" si="42">#REF!+V45</f>
        <v>#REF!</v>
      </c>
      <c r="X45" s="43" t="s">
        <v>54</v>
      </c>
      <c r="Y45" s="7" t="s">
        <v>54</v>
      </c>
      <c r="Z45" s="16" t="s">
        <v>54</v>
      </c>
      <c r="AA45" s="16" t="s">
        <v>54</v>
      </c>
      <c r="AB45" s="7" t="s">
        <v>492</v>
      </c>
      <c r="AC45" s="17" t="s">
        <v>550</v>
      </c>
      <c r="AD45" s="41" t="s">
        <v>1694</v>
      </c>
      <c r="AE45" s="7" t="s">
        <v>54</v>
      </c>
      <c r="AF45" s="7" t="s">
        <v>54</v>
      </c>
      <c r="AG45" s="7" t="s">
        <v>54</v>
      </c>
      <c r="AH45" s="17" t="s">
        <v>54</v>
      </c>
      <c r="AI45" s="17" t="s">
        <v>54</v>
      </c>
      <c r="AJ45" s="72" t="s">
        <v>54</v>
      </c>
      <c r="AK45" s="1" t="s">
        <v>1985</v>
      </c>
      <c r="AL45" s="17" t="s">
        <v>103</v>
      </c>
      <c r="AM45" s="87">
        <v>5814</v>
      </c>
      <c r="AN45" s="17" t="s">
        <v>54</v>
      </c>
      <c r="AO45" s="17" t="s">
        <v>678</v>
      </c>
      <c r="AP45" s="23" t="s">
        <v>682</v>
      </c>
      <c r="AQ45" s="7" t="s">
        <v>54</v>
      </c>
      <c r="AR45" s="16" t="s">
        <v>54</v>
      </c>
      <c r="AS45" s="7" t="s">
        <v>54</v>
      </c>
      <c r="AT45" s="16" t="s">
        <v>54</v>
      </c>
      <c r="AU45" s="7" t="s">
        <v>54</v>
      </c>
      <c r="AV45" s="16" t="s">
        <v>54</v>
      </c>
      <c r="AW45" s="96">
        <v>45414</v>
      </c>
      <c r="AX45" s="96">
        <v>45870</v>
      </c>
      <c r="AY45" s="7" t="s">
        <v>61</v>
      </c>
      <c r="AZ45" s="7" t="s">
        <v>756</v>
      </c>
      <c r="BA45" s="7" t="s">
        <v>54</v>
      </c>
      <c r="BB45" s="7" t="s">
        <v>54</v>
      </c>
      <c r="BC45" s="7" t="s">
        <v>54</v>
      </c>
      <c r="BD45" s="7" t="s">
        <v>54</v>
      </c>
    </row>
    <row r="46" spans="1:56" ht="15" customHeight="1" x14ac:dyDescent="0.2">
      <c r="A46" s="53" t="s">
        <v>1189</v>
      </c>
      <c r="B46" s="7" t="s">
        <v>148</v>
      </c>
      <c r="C46" s="29" t="s">
        <v>1284</v>
      </c>
      <c r="D46" s="30" t="s">
        <v>1379</v>
      </c>
      <c r="E46" s="59">
        <v>45357</v>
      </c>
      <c r="F46" s="7" t="s">
        <v>350</v>
      </c>
      <c r="G46" s="7" t="s">
        <v>55</v>
      </c>
      <c r="H46" s="7" t="s">
        <v>1531</v>
      </c>
      <c r="I46" s="7" t="s">
        <v>356</v>
      </c>
      <c r="J46" s="7" t="s">
        <v>62</v>
      </c>
      <c r="K46" s="7">
        <v>4</v>
      </c>
      <c r="L46" s="7" t="s">
        <v>84</v>
      </c>
      <c r="M46" s="7" t="s">
        <v>427</v>
      </c>
      <c r="N46" s="7" t="s">
        <v>468</v>
      </c>
      <c r="O46" s="7">
        <v>82</v>
      </c>
      <c r="P46" s="9">
        <v>45352</v>
      </c>
      <c r="Q46" s="17">
        <v>32709772</v>
      </c>
      <c r="R46" s="7" t="s">
        <v>72</v>
      </c>
      <c r="S46" s="20">
        <v>32709772</v>
      </c>
      <c r="T46" s="17">
        <v>8177443</v>
      </c>
      <c r="U46" s="16" t="s">
        <v>54</v>
      </c>
      <c r="V46" s="7">
        <v>0</v>
      </c>
      <c r="W46" s="21" t="e">
        <f t="shared" ref="W46:W109" si="43">#REF!+V46</f>
        <v>#REF!</v>
      </c>
      <c r="X46" s="43" t="s">
        <v>54</v>
      </c>
      <c r="Y46" s="7" t="s">
        <v>54</v>
      </c>
      <c r="Z46" s="16" t="s">
        <v>54</v>
      </c>
      <c r="AA46" s="16" t="s">
        <v>54</v>
      </c>
      <c r="AB46" s="7" t="s">
        <v>493</v>
      </c>
      <c r="AC46" s="7" t="s">
        <v>549</v>
      </c>
      <c r="AD46" s="7" t="s">
        <v>1693</v>
      </c>
      <c r="AE46" s="7" t="s">
        <v>58</v>
      </c>
      <c r="AF46" s="7" t="s">
        <v>557</v>
      </c>
      <c r="AG46" s="7" t="s">
        <v>108</v>
      </c>
      <c r="AH46" s="7" t="s">
        <v>577</v>
      </c>
      <c r="AI46" s="7" t="s">
        <v>87</v>
      </c>
      <c r="AJ46" s="74" t="s">
        <v>624</v>
      </c>
      <c r="AK46" s="1" t="s">
        <v>1985</v>
      </c>
      <c r="AL46" s="7" t="s">
        <v>54</v>
      </c>
      <c r="AM46" s="87" t="s">
        <v>54</v>
      </c>
      <c r="AN46" s="7" t="s">
        <v>54</v>
      </c>
      <c r="AO46" s="7" t="s">
        <v>677</v>
      </c>
      <c r="AP46" s="23" t="s">
        <v>1814</v>
      </c>
      <c r="AQ46" s="7">
        <v>58</v>
      </c>
      <c r="AR46" s="16">
        <v>45358</v>
      </c>
      <c r="AS46" s="7" t="s">
        <v>54</v>
      </c>
      <c r="AT46" s="16" t="s">
        <v>54</v>
      </c>
      <c r="AU46" s="7" t="s">
        <v>54</v>
      </c>
      <c r="AV46" s="16" t="s">
        <v>54</v>
      </c>
      <c r="AW46" s="96">
        <v>45358</v>
      </c>
      <c r="AX46" s="96">
        <v>45479</v>
      </c>
      <c r="AY46" s="7" t="s">
        <v>753</v>
      </c>
      <c r="AZ46" s="7" t="s">
        <v>754</v>
      </c>
      <c r="BA46" s="7" t="s">
        <v>54</v>
      </c>
      <c r="BB46" s="7" t="s">
        <v>54</v>
      </c>
      <c r="BC46" s="7" t="s">
        <v>54</v>
      </c>
      <c r="BD46" s="7" t="s">
        <v>54</v>
      </c>
    </row>
    <row r="47" spans="1:56" ht="15" customHeight="1" x14ac:dyDescent="0.2">
      <c r="A47" s="54" t="s">
        <v>154</v>
      </c>
      <c r="B47" s="7" t="s">
        <v>148</v>
      </c>
      <c r="C47" s="29" t="s">
        <v>155</v>
      </c>
      <c r="D47" s="30" t="s">
        <v>156</v>
      </c>
      <c r="E47" s="59">
        <v>45362</v>
      </c>
      <c r="F47" s="7" t="s">
        <v>350</v>
      </c>
      <c r="G47" s="7" t="s">
        <v>354</v>
      </c>
      <c r="H47" s="13" t="s">
        <v>361</v>
      </c>
      <c r="I47" s="7" t="s">
        <v>356</v>
      </c>
      <c r="J47" s="7" t="s">
        <v>62</v>
      </c>
      <c r="K47" s="7">
        <v>12</v>
      </c>
      <c r="L47" s="7" t="s">
        <v>428</v>
      </c>
      <c r="M47" s="7" t="s">
        <v>429</v>
      </c>
      <c r="N47" s="7" t="s">
        <v>54</v>
      </c>
      <c r="O47" s="7">
        <v>80</v>
      </c>
      <c r="P47" s="9">
        <v>45351</v>
      </c>
      <c r="Q47" s="20">
        <v>469367000</v>
      </c>
      <c r="R47" s="7" t="s">
        <v>57</v>
      </c>
      <c r="S47" s="20">
        <v>462699804</v>
      </c>
      <c r="T47" s="19" t="s">
        <v>54</v>
      </c>
      <c r="U47" s="16" t="s">
        <v>54</v>
      </c>
      <c r="V47" s="21">
        <v>0</v>
      </c>
      <c r="W47" s="21" t="e">
        <f t="shared" ref="W47:W110" si="44">#REF!+V47</f>
        <v>#REF!</v>
      </c>
      <c r="X47" s="43" t="s">
        <v>54</v>
      </c>
      <c r="Y47" s="7" t="s">
        <v>54</v>
      </c>
      <c r="Z47" s="16" t="s">
        <v>54</v>
      </c>
      <c r="AA47" s="16" t="s">
        <v>54</v>
      </c>
      <c r="AB47" s="7" t="s">
        <v>102</v>
      </c>
      <c r="AC47" s="17" t="s">
        <v>550</v>
      </c>
      <c r="AD47" s="17" t="s">
        <v>1694</v>
      </c>
      <c r="AE47" s="16" t="s">
        <v>1700</v>
      </c>
      <c r="AF47" s="16" t="s">
        <v>1700</v>
      </c>
      <c r="AG47" s="16" t="s">
        <v>1700</v>
      </c>
      <c r="AH47" s="17" t="s">
        <v>54</v>
      </c>
      <c r="AI47" s="17" t="s">
        <v>54</v>
      </c>
      <c r="AJ47" s="72" t="s">
        <v>54</v>
      </c>
      <c r="AK47" s="1" t="s">
        <v>1985</v>
      </c>
      <c r="AL47" s="17" t="s">
        <v>103</v>
      </c>
      <c r="AM47" s="87">
        <v>33713</v>
      </c>
      <c r="AN47" s="17" t="s">
        <v>54</v>
      </c>
      <c r="AO47" s="17" t="s">
        <v>677</v>
      </c>
      <c r="AP47" s="24" t="s">
        <v>683</v>
      </c>
      <c r="AQ47" s="7">
        <v>60</v>
      </c>
      <c r="AR47" s="16">
        <v>45363</v>
      </c>
      <c r="AS47" s="7" t="s">
        <v>54</v>
      </c>
      <c r="AT47" s="16" t="s">
        <v>54</v>
      </c>
      <c r="AU47" s="7" t="s">
        <v>54</v>
      </c>
      <c r="AV47" s="16" t="s">
        <v>54</v>
      </c>
      <c r="AW47" s="96">
        <v>45363</v>
      </c>
      <c r="AX47" s="96">
        <v>45727</v>
      </c>
      <c r="AY47" s="7" t="s">
        <v>61</v>
      </c>
      <c r="AZ47" s="7" t="s">
        <v>747</v>
      </c>
      <c r="BA47" s="7" t="s">
        <v>54</v>
      </c>
      <c r="BB47" s="7" t="s">
        <v>54</v>
      </c>
      <c r="BC47" s="7" t="s">
        <v>54</v>
      </c>
      <c r="BD47" s="7" t="s">
        <v>54</v>
      </c>
    </row>
    <row r="48" spans="1:56" ht="15" customHeight="1" x14ac:dyDescent="0.2">
      <c r="A48" s="53" t="s">
        <v>1190</v>
      </c>
      <c r="B48" s="7" t="s">
        <v>148</v>
      </c>
      <c r="C48" s="29" t="s">
        <v>1285</v>
      </c>
      <c r="D48" s="30" t="s">
        <v>1380</v>
      </c>
      <c r="E48" s="59">
        <v>45369</v>
      </c>
      <c r="F48" s="7" t="s">
        <v>350</v>
      </c>
      <c r="G48" s="7" t="s">
        <v>55</v>
      </c>
      <c r="H48" s="13" t="s">
        <v>1532</v>
      </c>
      <c r="I48" s="7" t="s">
        <v>356</v>
      </c>
      <c r="J48" s="7" t="s">
        <v>62</v>
      </c>
      <c r="K48" s="7">
        <v>4</v>
      </c>
      <c r="L48" s="15" t="s">
        <v>69</v>
      </c>
      <c r="M48" s="7" t="s">
        <v>426</v>
      </c>
      <c r="N48" s="7" t="s">
        <v>468</v>
      </c>
      <c r="O48" s="14">
        <v>43</v>
      </c>
      <c r="P48" s="10">
        <v>45324</v>
      </c>
      <c r="Q48" s="20">
        <v>19581670</v>
      </c>
      <c r="R48" s="7" t="s">
        <v>72</v>
      </c>
      <c r="S48" s="20">
        <v>14686260</v>
      </c>
      <c r="T48" s="19">
        <v>3671565</v>
      </c>
      <c r="U48" s="16" t="s">
        <v>54</v>
      </c>
      <c r="V48" s="21">
        <v>0</v>
      </c>
      <c r="W48" s="21" t="e">
        <f t="shared" ref="W48:W111" si="45">#REF!+V48</f>
        <v>#REF!</v>
      </c>
      <c r="X48" s="43" t="s">
        <v>54</v>
      </c>
      <c r="Y48" s="7" t="s">
        <v>54</v>
      </c>
      <c r="Z48" s="16" t="s">
        <v>54</v>
      </c>
      <c r="AA48" s="16" t="s">
        <v>54</v>
      </c>
      <c r="AB48" s="7" t="s">
        <v>1645</v>
      </c>
      <c r="AC48" s="7" t="s">
        <v>549</v>
      </c>
      <c r="AD48" s="7" t="s">
        <v>1693</v>
      </c>
      <c r="AE48" s="14" t="s">
        <v>58</v>
      </c>
      <c r="AF48" s="14" t="s">
        <v>130</v>
      </c>
      <c r="AG48" s="14" t="s">
        <v>130</v>
      </c>
      <c r="AH48" s="14" t="s">
        <v>99</v>
      </c>
      <c r="AI48" s="14" t="s">
        <v>78</v>
      </c>
      <c r="AJ48" s="72" t="s">
        <v>54</v>
      </c>
      <c r="AK48" s="1" t="s">
        <v>1985</v>
      </c>
      <c r="AL48" s="7" t="s">
        <v>54</v>
      </c>
      <c r="AM48" s="87" t="s">
        <v>54</v>
      </c>
      <c r="AN48" s="17" t="s">
        <v>54</v>
      </c>
      <c r="AO48" s="17" t="s">
        <v>677</v>
      </c>
      <c r="AP48" s="24" t="s">
        <v>1815</v>
      </c>
      <c r="AQ48" s="14">
        <v>63</v>
      </c>
      <c r="AR48" s="22">
        <v>45371</v>
      </c>
      <c r="AS48" s="7" t="s">
        <v>54</v>
      </c>
      <c r="AT48" s="16" t="s">
        <v>54</v>
      </c>
      <c r="AU48" s="7" t="s">
        <v>54</v>
      </c>
      <c r="AV48" s="16" t="s">
        <v>54</v>
      </c>
      <c r="AW48" s="96">
        <v>45371</v>
      </c>
      <c r="AX48" s="96">
        <v>45492</v>
      </c>
      <c r="AY48" s="7" t="s">
        <v>752</v>
      </c>
      <c r="AZ48" s="7" t="s">
        <v>1434</v>
      </c>
      <c r="BA48" s="7" t="s">
        <v>54</v>
      </c>
      <c r="BB48" s="7" t="s">
        <v>54</v>
      </c>
      <c r="BC48" s="7" t="s">
        <v>54</v>
      </c>
      <c r="BD48" s="7" t="s">
        <v>54</v>
      </c>
    </row>
    <row r="49" spans="1:56" ht="15" customHeight="1" x14ac:dyDescent="0.2">
      <c r="A49" s="53" t="s">
        <v>1191</v>
      </c>
      <c r="B49" s="7" t="s">
        <v>148</v>
      </c>
      <c r="C49" s="29" t="s">
        <v>1286</v>
      </c>
      <c r="D49" s="30" t="s">
        <v>1381</v>
      </c>
      <c r="E49" s="60">
        <v>45366</v>
      </c>
      <c r="F49" s="7" t="s">
        <v>350</v>
      </c>
      <c r="G49" s="7" t="s">
        <v>55</v>
      </c>
      <c r="H49" s="14" t="s">
        <v>1533</v>
      </c>
      <c r="I49" s="7" t="s">
        <v>356</v>
      </c>
      <c r="J49" s="7" t="s">
        <v>62</v>
      </c>
      <c r="K49" s="7">
        <v>4</v>
      </c>
      <c r="L49" s="7" t="s">
        <v>84</v>
      </c>
      <c r="M49" s="7" t="s">
        <v>427</v>
      </c>
      <c r="N49" s="7" t="s">
        <v>468</v>
      </c>
      <c r="O49" s="7">
        <v>29</v>
      </c>
      <c r="P49" s="9">
        <v>45323</v>
      </c>
      <c r="Q49" s="19">
        <v>41237215</v>
      </c>
      <c r="R49" s="7" t="s">
        <v>72</v>
      </c>
      <c r="S49" s="19">
        <v>32989772</v>
      </c>
      <c r="T49" s="19">
        <v>8247443</v>
      </c>
      <c r="U49" s="16" t="s">
        <v>54</v>
      </c>
      <c r="V49" s="21">
        <v>0</v>
      </c>
      <c r="W49" s="21" t="e">
        <f t="shared" ref="W49:W112" si="46">#REF!+V49</f>
        <v>#REF!</v>
      </c>
      <c r="X49" s="43" t="s">
        <v>54</v>
      </c>
      <c r="Y49" s="7" t="s">
        <v>54</v>
      </c>
      <c r="Z49" s="16" t="s">
        <v>54</v>
      </c>
      <c r="AA49" s="16" t="s">
        <v>54</v>
      </c>
      <c r="AB49" s="14" t="s">
        <v>114</v>
      </c>
      <c r="AC49" s="7" t="s">
        <v>549</v>
      </c>
      <c r="AD49" s="7" t="s">
        <v>1693</v>
      </c>
      <c r="AE49" s="7" t="s">
        <v>58</v>
      </c>
      <c r="AF49" s="7" t="s">
        <v>115</v>
      </c>
      <c r="AG49" s="7" t="s">
        <v>116</v>
      </c>
      <c r="AH49" s="7" t="s">
        <v>577</v>
      </c>
      <c r="AI49" s="7" t="s">
        <v>87</v>
      </c>
      <c r="AJ49" s="72" t="s">
        <v>625</v>
      </c>
      <c r="AK49" s="1" t="s">
        <v>1985</v>
      </c>
      <c r="AL49" s="7" t="s">
        <v>54</v>
      </c>
      <c r="AM49" s="87" t="s">
        <v>54</v>
      </c>
      <c r="AN49" s="7" t="s">
        <v>54</v>
      </c>
      <c r="AO49" s="7" t="s">
        <v>677</v>
      </c>
      <c r="AP49" s="23" t="s">
        <v>1816</v>
      </c>
      <c r="AQ49" s="7">
        <v>62</v>
      </c>
      <c r="AR49" s="16">
        <v>45369</v>
      </c>
      <c r="AS49" s="7" t="s">
        <v>54</v>
      </c>
      <c r="AT49" s="16" t="s">
        <v>54</v>
      </c>
      <c r="AU49" s="7" t="s">
        <v>54</v>
      </c>
      <c r="AV49" s="16" t="s">
        <v>54</v>
      </c>
      <c r="AW49" s="96">
        <v>45371</v>
      </c>
      <c r="AX49" s="96">
        <v>45492</v>
      </c>
      <c r="AY49" s="7" t="s">
        <v>753</v>
      </c>
      <c r="AZ49" s="7" t="s">
        <v>754</v>
      </c>
      <c r="BA49" s="7" t="s">
        <v>54</v>
      </c>
      <c r="BB49" s="7" t="s">
        <v>54</v>
      </c>
      <c r="BC49" s="7" t="s">
        <v>54</v>
      </c>
      <c r="BD49" s="7" t="s">
        <v>54</v>
      </c>
    </row>
    <row r="50" spans="1:56" ht="15" customHeight="1" x14ac:dyDescent="0.2">
      <c r="A50" s="53" t="s">
        <v>1192</v>
      </c>
      <c r="B50" s="7" t="s">
        <v>148</v>
      </c>
      <c r="C50" s="29" t="s">
        <v>1287</v>
      </c>
      <c r="D50" s="30" t="s">
        <v>1382</v>
      </c>
      <c r="E50" s="60">
        <v>45370</v>
      </c>
      <c r="F50" s="7" t="s">
        <v>350</v>
      </c>
      <c r="G50" s="7" t="s">
        <v>55</v>
      </c>
      <c r="H50" s="7" t="s">
        <v>1534</v>
      </c>
      <c r="I50" s="7" t="s">
        <v>356</v>
      </c>
      <c r="J50" s="7" t="s">
        <v>62</v>
      </c>
      <c r="K50" s="7">
        <v>4</v>
      </c>
      <c r="L50" s="7" t="s">
        <v>63</v>
      </c>
      <c r="M50" s="7" t="s">
        <v>433</v>
      </c>
      <c r="N50" s="7" t="s">
        <v>54</v>
      </c>
      <c r="O50" s="7">
        <v>85</v>
      </c>
      <c r="P50" s="9">
        <v>45358</v>
      </c>
      <c r="Q50" s="19">
        <v>31722320</v>
      </c>
      <c r="R50" s="7" t="s">
        <v>57</v>
      </c>
      <c r="S50" s="19">
        <v>31722320</v>
      </c>
      <c r="T50" s="19">
        <v>7930580</v>
      </c>
      <c r="U50" s="16" t="s">
        <v>54</v>
      </c>
      <c r="V50" s="21">
        <v>0</v>
      </c>
      <c r="W50" s="21" t="e">
        <f t="shared" ref="W50:W113" si="47">#REF!+V50</f>
        <v>#REF!</v>
      </c>
      <c r="X50" s="43" t="s">
        <v>54</v>
      </c>
      <c r="Y50" s="7" t="s">
        <v>54</v>
      </c>
      <c r="Z50" s="16" t="s">
        <v>54</v>
      </c>
      <c r="AA50" s="16" t="s">
        <v>54</v>
      </c>
      <c r="AB50" s="7" t="s">
        <v>1646</v>
      </c>
      <c r="AC50" s="17" t="s">
        <v>549</v>
      </c>
      <c r="AD50" s="17" t="s">
        <v>1693</v>
      </c>
      <c r="AE50" s="7" t="s">
        <v>58</v>
      </c>
      <c r="AF50" s="7" t="s">
        <v>558</v>
      </c>
      <c r="AG50" s="7" t="s">
        <v>1701</v>
      </c>
      <c r="AH50" s="7" t="s">
        <v>576</v>
      </c>
      <c r="AI50" s="7" t="s">
        <v>78</v>
      </c>
      <c r="AJ50" s="72" t="s">
        <v>1737</v>
      </c>
      <c r="AK50" s="1" t="s">
        <v>1985</v>
      </c>
      <c r="AL50" s="7" t="s">
        <v>54</v>
      </c>
      <c r="AM50" s="87" t="s">
        <v>54</v>
      </c>
      <c r="AN50" s="7" t="s">
        <v>54</v>
      </c>
      <c r="AO50" s="7" t="s">
        <v>677</v>
      </c>
      <c r="AP50" s="23" t="s">
        <v>1817</v>
      </c>
      <c r="AQ50" s="7">
        <v>64</v>
      </c>
      <c r="AR50" s="16">
        <v>45371</v>
      </c>
      <c r="AS50" s="7" t="s">
        <v>54</v>
      </c>
      <c r="AT50" s="16" t="s">
        <v>54</v>
      </c>
      <c r="AU50" s="7" t="s">
        <v>54</v>
      </c>
      <c r="AV50" s="16" t="s">
        <v>54</v>
      </c>
      <c r="AW50" s="96">
        <v>45372</v>
      </c>
      <c r="AX50" s="96">
        <v>45493</v>
      </c>
      <c r="AY50" s="7" t="s">
        <v>755</v>
      </c>
      <c r="AZ50" s="7" t="s">
        <v>1435</v>
      </c>
      <c r="BA50" s="7" t="s">
        <v>54</v>
      </c>
      <c r="BB50" s="7" t="s">
        <v>54</v>
      </c>
      <c r="BC50" s="7" t="s">
        <v>54</v>
      </c>
      <c r="BD50" s="7" t="s">
        <v>54</v>
      </c>
    </row>
    <row r="51" spans="1:56" ht="15" customHeight="1" x14ac:dyDescent="0.2">
      <c r="A51" s="53" t="s">
        <v>1193</v>
      </c>
      <c r="B51" s="7" t="s">
        <v>148</v>
      </c>
      <c r="C51" s="29" t="s">
        <v>1288</v>
      </c>
      <c r="D51" s="30" t="s">
        <v>1383</v>
      </c>
      <c r="E51" s="60">
        <v>45370</v>
      </c>
      <c r="F51" s="7" t="s">
        <v>350</v>
      </c>
      <c r="G51" s="7" t="s">
        <v>55</v>
      </c>
      <c r="H51" s="14" t="s">
        <v>1535</v>
      </c>
      <c r="I51" s="7" t="s">
        <v>356</v>
      </c>
      <c r="J51" s="7" t="s">
        <v>62</v>
      </c>
      <c r="K51" s="7">
        <v>4</v>
      </c>
      <c r="L51" s="7" t="s">
        <v>67</v>
      </c>
      <c r="M51" s="7" t="s">
        <v>430</v>
      </c>
      <c r="N51" s="7" t="s">
        <v>54</v>
      </c>
      <c r="O51" s="7">
        <v>88</v>
      </c>
      <c r="P51" s="9">
        <v>45362</v>
      </c>
      <c r="Q51" s="19">
        <v>13213200</v>
      </c>
      <c r="R51" s="7" t="s">
        <v>57</v>
      </c>
      <c r="S51" s="19">
        <v>13213200</v>
      </c>
      <c r="T51" s="19">
        <v>3303300</v>
      </c>
      <c r="U51" s="16" t="s">
        <v>54</v>
      </c>
      <c r="V51" s="21">
        <v>0</v>
      </c>
      <c r="W51" s="21" t="e">
        <f t="shared" ref="W51:W114" si="48">#REF!+V51</f>
        <v>#REF!</v>
      </c>
      <c r="X51" s="43" t="s">
        <v>54</v>
      </c>
      <c r="Y51" s="7" t="s">
        <v>54</v>
      </c>
      <c r="Z51" s="16" t="s">
        <v>54</v>
      </c>
      <c r="AA51" s="16" t="s">
        <v>54</v>
      </c>
      <c r="AB51" s="7" t="s">
        <v>494</v>
      </c>
      <c r="AC51" s="7" t="s">
        <v>549</v>
      </c>
      <c r="AD51" s="7" t="s">
        <v>1693</v>
      </c>
      <c r="AE51" s="7" t="s">
        <v>58</v>
      </c>
      <c r="AF51" s="7" t="s">
        <v>108</v>
      </c>
      <c r="AG51" s="7" t="s">
        <v>559</v>
      </c>
      <c r="AH51" s="14" t="s">
        <v>578</v>
      </c>
      <c r="AI51" s="7" t="s">
        <v>65</v>
      </c>
      <c r="AJ51" s="72" t="s">
        <v>626</v>
      </c>
      <c r="AK51" s="1" t="s">
        <v>1985</v>
      </c>
      <c r="AL51" s="7" t="s">
        <v>54</v>
      </c>
      <c r="AM51" s="87" t="s">
        <v>54</v>
      </c>
      <c r="AN51" s="7" t="s">
        <v>54</v>
      </c>
      <c r="AO51" s="7" t="s">
        <v>677</v>
      </c>
      <c r="AP51" s="23" t="s">
        <v>1818</v>
      </c>
      <c r="AQ51" s="7">
        <v>65</v>
      </c>
      <c r="AR51" s="16">
        <v>45371</v>
      </c>
      <c r="AS51" s="7" t="s">
        <v>54</v>
      </c>
      <c r="AT51" s="16" t="s">
        <v>54</v>
      </c>
      <c r="AU51" s="7" t="s">
        <v>54</v>
      </c>
      <c r="AV51" s="16" t="s">
        <v>54</v>
      </c>
      <c r="AW51" s="96">
        <v>45371</v>
      </c>
      <c r="AX51" s="96">
        <v>45492</v>
      </c>
      <c r="AY51" s="7" t="s">
        <v>752</v>
      </c>
      <c r="AZ51" s="7" t="s">
        <v>1434</v>
      </c>
      <c r="BA51" s="7" t="s">
        <v>54</v>
      </c>
      <c r="BB51" s="7" t="s">
        <v>54</v>
      </c>
      <c r="BC51" s="7" t="s">
        <v>54</v>
      </c>
      <c r="BD51" s="7" t="s">
        <v>54</v>
      </c>
    </row>
    <row r="52" spans="1:56" ht="15" customHeight="1" x14ac:dyDescent="0.2">
      <c r="A52" s="53" t="s">
        <v>1194</v>
      </c>
      <c r="B52" s="7" t="s">
        <v>148</v>
      </c>
      <c r="C52" s="29" t="s">
        <v>1289</v>
      </c>
      <c r="D52" s="30" t="s">
        <v>1384</v>
      </c>
      <c r="E52" s="60">
        <v>45371</v>
      </c>
      <c r="F52" s="7" t="s">
        <v>350</v>
      </c>
      <c r="G52" s="7" t="s">
        <v>55</v>
      </c>
      <c r="H52" s="14" t="s">
        <v>1536</v>
      </c>
      <c r="I52" s="7" t="s">
        <v>356</v>
      </c>
      <c r="J52" s="7" t="s">
        <v>62</v>
      </c>
      <c r="K52" s="7">
        <v>4</v>
      </c>
      <c r="L52" s="7" t="s">
        <v>69</v>
      </c>
      <c r="M52" s="7" t="s">
        <v>426</v>
      </c>
      <c r="N52" s="7" t="s">
        <v>468</v>
      </c>
      <c r="O52" s="7">
        <v>91</v>
      </c>
      <c r="P52" s="9">
        <v>45364</v>
      </c>
      <c r="Q52" s="19">
        <v>28550088</v>
      </c>
      <c r="R52" s="7" t="s">
        <v>72</v>
      </c>
      <c r="S52" s="19">
        <v>28550088</v>
      </c>
      <c r="T52" s="19">
        <v>7137522</v>
      </c>
      <c r="U52" s="16" t="s">
        <v>54</v>
      </c>
      <c r="V52" s="21">
        <v>0</v>
      </c>
      <c r="W52" s="21" t="e">
        <f t="shared" ref="W52:W115" si="49">#REF!+V52</f>
        <v>#REF!</v>
      </c>
      <c r="X52" s="43" t="s">
        <v>54</v>
      </c>
      <c r="Y52" s="7" t="s">
        <v>54</v>
      </c>
      <c r="Z52" s="16" t="s">
        <v>54</v>
      </c>
      <c r="AA52" s="16" t="s">
        <v>54</v>
      </c>
      <c r="AB52" s="7" t="s">
        <v>495</v>
      </c>
      <c r="AC52" s="7" t="s">
        <v>549</v>
      </c>
      <c r="AD52" s="7" t="s">
        <v>1693</v>
      </c>
      <c r="AE52" s="7" t="s">
        <v>58</v>
      </c>
      <c r="AF52" s="7" t="s">
        <v>130</v>
      </c>
      <c r="AG52" s="7" t="s">
        <v>130</v>
      </c>
      <c r="AH52" s="7" t="s">
        <v>117</v>
      </c>
      <c r="AI52" s="7" t="s">
        <v>88</v>
      </c>
      <c r="AJ52" s="72" t="s">
        <v>627</v>
      </c>
      <c r="AK52" s="1" t="s">
        <v>1985</v>
      </c>
      <c r="AL52" s="7" t="s">
        <v>54</v>
      </c>
      <c r="AM52" s="87" t="s">
        <v>54</v>
      </c>
      <c r="AN52" s="7" t="s">
        <v>54</v>
      </c>
      <c r="AO52" s="7" t="s">
        <v>677</v>
      </c>
      <c r="AP52" s="23" t="s">
        <v>684</v>
      </c>
      <c r="AQ52" s="7">
        <v>70</v>
      </c>
      <c r="AR52" s="16">
        <v>45371</v>
      </c>
      <c r="AS52" s="7" t="s">
        <v>54</v>
      </c>
      <c r="AT52" s="16" t="s">
        <v>54</v>
      </c>
      <c r="AU52" s="7" t="s">
        <v>54</v>
      </c>
      <c r="AV52" s="16" t="s">
        <v>54</v>
      </c>
      <c r="AW52" s="96">
        <v>45373</v>
      </c>
      <c r="AX52" s="96">
        <v>45494</v>
      </c>
      <c r="AY52" s="7" t="s">
        <v>752</v>
      </c>
      <c r="AZ52" s="7" t="s">
        <v>1434</v>
      </c>
      <c r="BA52" s="7" t="s">
        <v>54</v>
      </c>
      <c r="BB52" s="7" t="s">
        <v>54</v>
      </c>
      <c r="BC52" s="7" t="s">
        <v>54</v>
      </c>
      <c r="BD52" s="7" t="s">
        <v>54</v>
      </c>
    </row>
    <row r="53" spans="1:56" ht="15" customHeight="1" x14ac:dyDescent="0.2">
      <c r="A53" s="53" t="s">
        <v>1195</v>
      </c>
      <c r="B53" s="7" t="s">
        <v>148</v>
      </c>
      <c r="C53" s="29" t="s">
        <v>1290</v>
      </c>
      <c r="D53" s="30" t="s">
        <v>1385</v>
      </c>
      <c r="E53" s="59">
        <v>45371</v>
      </c>
      <c r="F53" s="7" t="s">
        <v>350</v>
      </c>
      <c r="G53" s="7" t="s">
        <v>55</v>
      </c>
      <c r="H53" s="14" t="s">
        <v>1537</v>
      </c>
      <c r="I53" s="7" t="s">
        <v>356</v>
      </c>
      <c r="J53" s="7" t="s">
        <v>62</v>
      </c>
      <c r="K53" s="7">
        <v>4</v>
      </c>
      <c r="L53" s="7" t="s">
        <v>1605</v>
      </c>
      <c r="M53" s="7" t="s">
        <v>1607</v>
      </c>
      <c r="N53" s="7" t="s">
        <v>468</v>
      </c>
      <c r="O53" s="7">
        <v>19</v>
      </c>
      <c r="P53" s="9">
        <v>45320</v>
      </c>
      <c r="Q53" s="19">
        <v>22871795</v>
      </c>
      <c r="R53" s="7" t="s">
        <v>72</v>
      </c>
      <c r="S53" s="19">
        <v>20382964</v>
      </c>
      <c r="T53" s="19">
        <v>5095741</v>
      </c>
      <c r="U53" s="16" t="s">
        <v>54</v>
      </c>
      <c r="V53" s="21">
        <v>0</v>
      </c>
      <c r="W53" s="21" t="e">
        <f t="shared" ref="W53:W116" si="50">#REF!+V53</f>
        <v>#REF!</v>
      </c>
      <c r="X53" s="43" t="s">
        <v>54</v>
      </c>
      <c r="Y53" s="7" t="s">
        <v>54</v>
      </c>
      <c r="Z53" s="16" t="s">
        <v>54</v>
      </c>
      <c r="AA53" s="16" t="s">
        <v>54</v>
      </c>
      <c r="AB53" s="7" t="s">
        <v>496</v>
      </c>
      <c r="AC53" s="7" t="s">
        <v>549</v>
      </c>
      <c r="AD53" s="7" t="s">
        <v>1693</v>
      </c>
      <c r="AE53" s="7" t="s">
        <v>58</v>
      </c>
      <c r="AF53" s="7" t="s">
        <v>130</v>
      </c>
      <c r="AG53" s="7" t="s">
        <v>130</v>
      </c>
      <c r="AH53" s="7" t="s">
        <v>579</v>
      </c>
      <c r="AI53" s="7" t="s">
        <v>580</v>
      </c>
      <c r="AJ53" s="72" t="s">
        <v>628</v>
      </c>
      <c r="AK53" s="1" t="s">
        <v>1985</v>
      </c>
      <c r="AL53" s="7" t="s">
        <v>54</v>
      </c>
      <c r="AM53" s="87" t="s">
        <v>54</v>
      </c>
      <c r="AN53" s="7" t="s">
        <v>54</v>
      </c>
      <c r="AO53" s="7" t="s">
        <v>677</v>
      </c>
      <c r="AP53" s="23" t="s">
        <v>1819</v>
      </c>
      <c r="AQ53" s="7">
        <v>66</v>
      </c>
      <c r="AR53" s="16">
        <v>45371</v>
      </c>
      <c r="AS53" s="7" t="s">
        <v>54</v>
      </c>
      <c r="AT53" s="16" t="s">
        <v>54</v>
      </c>
      <c r="AU53" s="7" t="s">
        <v>54</v>
      </c>
      <c r="AV53" s="16" t="s">
        <v>54</v>
      </c>
      <c r="AW53" s="96">
        <v>45372</v>
      </c>
      <c r="AX53" s="96">
        <v>45493</v>
      </c>
      <c r="AY53" s="7" t="s">
        <v>751</v>
      </c>
      <c r="AZ53" s="14" t="s">
        <v>83</v>
      </c>
      <c r="BA53" s="7" t="s">
        <v>54</v>
      </c>
      <c r="BB53" s="7" t="s">
        <v>54</v>
      </c>
      <c r="BC53" s="7" t="s">
        <v>54</v>
      </c>
      <c r="BD53" s="7" t="s">
        <v>54</v>
      </c>
    </row>
    <row r="54" spans="1:56" ht="15" customHeight="1" x14ac:dyDescent="0.2">
      <c r="A54" s="53" t="s">
        <v>1196</v>
      </c>
      <c r="B54" s="7" t="s">
        <v>148</v>
      </c>
      <c r="C54" s="29" t="s">
        <v>1291</v>
      </c>
      <c r="D54" s="30" t="s">
        <v>1386</v>
      </c>
      <c r="E54" s="60">
        <v>45371</v>
      </c>
      <c r="F54" s="7" t="s">
        <v>350</v>
      </c>
      <c r="G54" s="7" t="s">
        <v>55</v>
      </c>
      <c r="H54" s="14" t="s">
        <v>1538</v>
      </c>
      <c r="I54" s="7" t="s">
        <v>356</v>
      </c>
      <c r="J54" s="7" t="s">
        <v>62</v>
      </c>
      <c r="K54" s="7">
        <v>3</v>
      </c>
      <c r="L54" s="7" t="s">
        <v>69</v>
      </c>
      <c r="M54" s="7" t="s">
        <v>426</v>
      </c>
      <c r="N54" s="7" t="s">
        <v>467</v>
      </c>
      <c r="O54" s="7">
        <v>92</v>
      </c>
      <c r="P54" s="9">
        <v>45364</v>
      </c>
      <c r="Q54" s="19">
        <v>21412566</v>
      </c>
      <c r="R54" s="7" t="s">
        <v>72</v>
      </c>
      <c r="S54" s="19">
        <v>21412566</v>
      </c>
      <c r="T54" s="19">
        <v>7137522</v>
      </c>
      <c r="U54" s="16" t="s">
        <v>54</v>
      </c>
      <c r="V54" s="21">
        <v>0</v>
      </c>
      <c r="W54" s="21" t="e">
        <f t="shared" ref="W54:W117" si="51">#REF!+V54</f>
        <v>#REF!</v>
      </c>
      <c r="X54" s="43" t="s">
        <v>54</v>
      </c>
      <c r="Y54" s="7" t="s">
        <v>54</v>
      </c>
      <c r="Z54" s="16" t="s">
        <v>54</v>
      </c>
      <c r="AA54" s="16" t="s">
        <v>54</v>
      </c>
      <c r="AB54" s="7" t="s">
        <v>1647</v>
      </c>
      <c r="AC54" s="7" t="s">
        <v>549</v>
      </c>
      <c r="AD54" s="7" t="s">
        <v>1693</v>
      </c>
      <c r="AE54" s="7" t="s">
        <v>58</v>
      </c>
      <c r="AF54" s="7" t="s">
        <v>130</v>
      </c>
      <c r="AG54" s="7" t="s">
        <v>130</v>
      </c>
      <c r="AH54" s="41" t="s">
        <v>578</v>
      </c>
      <c r="AI54" s="41" t="s">
        <v>78</v>
      </c>
      <c r="AJ54" s="72" t="s">
        <v>54</v>
      </c>
      <c r="AK54" s="1" t="s">
        <v>1985</v>
      </c>
      <c r="AL54" s="7" t="s">
        <v>54</v>
      </c>
      <c r="AM54" s="87" t="s">
        <v>54</v>
      </c>
      <c r="AN54" s="7" t="s">
        <v>54</v>
      </c>
      <c r="AO54" s="7" t="s">
        <v>677</v>
      </c>
      <c r="AP54" s="23" t="s">
        <v>1820</v>
      </c>
      <c r="AQ54" s="7">
        <v>68</v>
      </c>
      <c r="AR54" s="16">
        <v>45371</v>
      </c>
      <c r="AS54" s="7" t="s">
        <v>54</v>
      </c>
      <c r="AT54" s="16" t="s">
        <v>54</v>
      </c>
      <c r="AU54" s="7" t="s">
        <v>54</v>
      </c>
      <c r="AV54" s="16" t="s">
        <v>54</v>
      </c>
      <c r="AW54" s="96">
        <v>45372</v>
      </c>
      <c r="AX54" s="96">
        <v>45463</v>
      </c>
      <c r="AY54" s="7" t="s">
        <v>746</v>
      </c>
      <c r="AZ54" s="7" t="s">
        <v>1436</v>
      </c>
      <c r="BA54" s="7" t="s">
        <v>54</v>
      </c>
      <c r="BB54" s="7" t="s">
        <v>54</v>
      </c>
      <c r="BC54" s="7" t="s">
        <v>54</v>
      </c>
      <c r="BD54" s="7" t="s">
        <v>54</v>
      </c>
    </row>
    <row r="55" spans="1:56" ht="15" customHeight="1" x14ac:dyDescent="0.2">
      <c r="A55" s="53" t="s">
        <v>1197</v>
      </c>
      <c r="B55" s="7" t="s">
        <v>148</v>
      </c>
      <c r="C55" s="29" t="s">
        <v>1292</v>
      </c>
      <c r="D55" s="30" t="s">
        <v>1387</v>
      </c>
      <c r="E55" s="59">
        <v>45371</v>
      </c>
      <c r="F55" s="7" t="s">
        <v>350</v>
      </c>
      <c r="G55" s="7" t="s">
        <v>55</v>
      </c>
      <c r="H55" s="14" t="s">
        <v>1539</v>
      </c>
      <c r="I55" s="7" t="s">
        <v>356</v>
      </c>
      <c r="J55" s="7" t="s">
        <v>62</v>
      </c>
      <c r="K55" s="7">
        <v>4</v>
      </c>
      <c r="L55" s="7" t="s">
        <v>56</v>
      </c>
      <c r="M55" s="7" t="s">
        <v>431</v>
      </c>
      <c r="N55" s="7" t="s">
        <v>54</v>
      </c>
      <c r="O55" s="7">
        <v>102</v>
      </c>
      <c r="P55" s="9">
        <v>45366</v>
      </c>
      <c r="Q55" s="19">
        <v>14436304</v>
      </c>
      <c r="R55" s="7" t="s">
        <v>57</v>
      </c>
      <c r="S55" s="19">
        <v>14436304</v>
      </c>
      <c r="T55" s="19">
        <v>3609076</v>
      </c>
      <c r="U55" s="16" t="s">
        <v>54</v>
      </c>
      <c r="V55" s="21">
        <v>0</v>
      </c>
      <c r="W55" s="21" t="e">
        <f t="shared" ref="W55:W118" si="52">#REF!+V55</f>
        <v>#REF!</v>
      </c>
      <c r="X55" s="43" t="s">
        <v>54</v>
      </c>
      <c r="Y55" s="7" t="s">
        <v>54</v>
      </c>
      <c r="Z55" s="16" t="s">
        <v>54</v>
      </c>
      <c r="AA55" s="16" t="s">
        <v>54</v>
      </c>
      <c r="AB55" s="7" t="s">
        <v>497</v>
      </c>
      <c r="AC55" s="7" t="s">
        <v>549</v>
      </c>
      <c r="AD55" s="7" t="s">
        <v>1693</v>
      </c>
      <c r="AE55" s="7" t="s">
        <v>58</v>
      </c>
      <c r="AF55" s="7" t="s">
        <v>108</v>
      </c>
      <c r="AG55" s="7" t="s">
        <v>124</v>
      </c>
      <c r="AH55" s="14" t="s">
        <v>578</v>
      </c>
      <c r="AI55" s="14" t="s">
        <v>65</v>
      </c>
      <c r="AJ55" s="72" t="s">
        <v>629</v>
      </c>
      <c r="AK55" s="1" t="s">
        <v>1985</v>
      </c>
      <c r="AL55" s="7" t="s">
        <v>54</v>
      </c>
      <c r="AM55" s="87" t="s">
        <v>54</v>
      </c>
      <c r="AN55" s="7" t="s">
        <v>54</v>
      </c>
      <c r="AO55" s="7" t="s">
        <v>677</v>
      </c>
      <c r="AP55" s="23" t="s">
        <v>1821</v>
      </c>
      <c r="AQ55" s="7">
        <v>69</v>
      </c>
      <c r="AR55" s="16">
        <v>45371</v>
      </c>
      <c r="AS55" s="7" t="s">
        <v>54</v>
      </c>
      <c r="AT55" s="16" t="s">
        <v>54</v>
      </c>
      <c r="AU55" s="7" t="s">
        <v>54</v>
      </c>
      <c r="AV55" s="16" t="s">
        <v>54</v>
      </c>
      <c r="AW55" s="96">
        <v>45372</v>
      </c>
      <c r="AX55" s="96">
        <v>45493</v>
      </c>
      <c r="AY55" s="7" t="s">
        <v>61</v>
      </c>
      <c r="AZ55" s="7" t="s">
        <v>747</v>
      </c>
      <c r="BA55" s="7" t="s">
        <v>54</v>
      </c>
      <c r="BB55" s="7" t="s">
        <v>54</v>
      </c>
      <c r="BC55" s="7" t="s">
        <v>54</v>
      </c>
      <c r="BD55" s="7" t="s">
        <v>54</v>
      </c>
    </row>
    <row r="56" spans="1:56" ht="15" customHeight="1" x14ac:dyDescent="0.2">
      <c r="A56" s="53" t="s">
        <v>157</v>
      </c>
      <c r="B56" s="7" t="s">
        <v>148</v>
      </c>
      <c r="C56" s="29" t="s">
        <v>158</v>
      </c>
      <c r="D56" s="30" t="s">
        <v>159</v>
      </c>
      <c r="E56" s="59">
        <v>45371</v>
      </c>
      <c r="F56" s="7" t="s">
        <v>350</v>
      </c>
      <c r="G56" s="7" t="s">
        <v>66</v>
      </c>
      <c r="H56" s="14" t="s">
        <v>362</v>
      </c>
      <c r="I56" s="7" t="s">
        <v>356</v>
      </c>
      <c r="J56" s="7" t="s">
        <v>62</v>
      </c>
      <c r="K56" s="7">
        <v>4</v>
      </c>
      <c r="L56" s="7" t="s">
        <v>67</v>
      </c>
      <c r="M56" s="7" t="s">
        <v>430</v>
      </c>
      <c r="N56" s="7" t="s">
        <v>54</v>
      </c>
      <c r="O56" s="7">
        <v>97</v>
      </c>
      <c r="P56" s="9">
        <v>45365</v>
      </c>
      <c r="Q56" s="19">
        <v>9912928</v>
      </c>
      <c r="R56" s="7" t="s">
        <v>57</v>
      </c>
      <c r="S56" s="19">
        <v>9912928</v>
      </c>
      <c r="T56" s="19">
        <v>2478232</v>
      </c>
      <c r="U56" s="16">
        <v>45491</v>
      </c>
      <c r="V56" s="21">
        <v>4956464</v>
      </c>
      <c r="W56" s="21" t="e">
        <f t="shared" ref="W56:W119" si="53">#REF!+V56</f>
        <v>#REF!</v>
      </c>
      <c r="X56" s="43" t="s">
        <v>475</v>
      </c>
      <c r="Y56" s="7" t="s">
        <v>476</v>
      </c>
      <c r="Z56" s="16" t="s">
        <v>54</v>
      </c>
      <c r="AA56" s="16" t="s">
        <v>54</v>
      </c>
      <c r="AB56" s="7" t="s">
        <v>498</v>
      </c>
      <c r="AC56" s="7" t="s">
        <v>549</v>
      </c>
      <c r="AD56" s="7" t="s">
        <v>1693</v>
      </c>
      <c r="AE56" s="7" t="s">
        <v>58</v>
      </c>
      <c r="AF56" s="7" t="s">
        <v>145</v>
      </c>
      <c r="AG56" s="7" t="s">
        <v>560</v>
      </c>
      <c r="AH56" s="7" t="s">
        <v>119</v>
      </c>
      <c r="AI56" s="7" t="s">
        <v>581</v>
      </c>
      <c r="AJ56" s="72" t="s">
        <v>630</v>
      </c>
      <c r="AK56" s="1" t="s">
        <v>1985</v>
      </c>
      <c r="AL56" s="7" t="s">
        <v>54</v>
      </c>
      <c r="AM56" s="87" t="s">
        <v>54</v>
      </c>
      <c r="AN56" s="7" t="s">
        <v>54</v>
      </c>
      <c r="AO56" s="7" t="s">
        <v>677</v>
      </c>
      <c r="AP56" s="23" t="s">
        <v>685</v>
      </c>
      <c r="AQ56" s="7">
        <v>71</v>
      </c>
      <c r="AR56" s="16">
        <v>45371</v>
      </c>
      <c r="AS56" s="7">
        <v>201</v>
      </c>
      <c r="AT56" s="16">
        <v>45490</v>
      </c>
      <c r="AU56" s="7">
        <v>173</v>
      </c>
      <c r="AV56" s="16">
        <v>45492</v>
      </c>
      <c r="AW56" s="96">
        <v>45372</v>
      </c>
      <c r="AX56" s="96">
        <v>45555</v>
      </c>
      <c r="AY56" s="7" t="s">
        <v>61</v>
      </c>
      <c r="AZ56" s="14" t="s">
        <v>83</v>
      </c>
      <c r="BA56" s="7" t="s">
        <v>54</v>
      </c>
      <c r="BB56" s="7" t="s">
        <v>54</v>
      </c>
      <c r="BC56" s="7" t="s">
        <v>54</v>
      </c>
      <c r="BD56" s="7" t="s">
        <v>54</v>
      </c>
    </row>
    <row r="57" spans="1:56" ht="15" customHeight="1" x14ac:dyDescent="0.2">
      <c r="A57" s="53" t="s">
        <v>1198</v>
      </c>
      <c r="B57" s="7" t="s">
        <v>148</v>
      </c>
      <c r="C57" s="29" t="s">
        <v>1293</v>
      </c>
      <c r="D57" s="30" t="s">
        <v>1388</v>
      </c>
      <c r="E57" s="59">
        <v>45373</v>
      </c>
      <c r="F57" s="7" t="s">
        <v>350</v>
      </c>
      <c r="G57" s="7" t="s">
        <v>55</v>
      </c>
      <c r="H57" s="7" t="s">
        <v>1540</v>
      </c>
      <c r="I57" s="7" t="s">
        <v>356</v>
      </c>
      <c r="J57" s="7" t="s">
        <v>62</v>
      </c>
      <c r="K57" s="7">
        <v>4</v>
      </c>
      <c r="L57" s="7" t="s">
        <v>69</v>
      </c>
      <c r="M57" s="7" t="s">
        <v>426</v>
      </c>
      <c r="N57" s="7" t="s">
        <v>468</v>
      </c>
      <c r="O57" s="7">
        <v>94</v>
      </c>
      <c r="P57" s="9">
        <v>45365</v>
      </c>
      <c r="Q57" s="19">
        <v>32309776</v>
      </c>
      <c r="R57" s="7" t="s">
        <v>72</v>
      </c>
      <c r="S57" s="19">
        <v>23498016</v>
      </c>
      <c r="T57" s="19">
        <v>5874504</v>
      </c>
      <c r="U57" s="16" t="s">
        <v>54</v>
      </c>
      <c r="V57" s="21">
        <v>0</v>
      </c>
      <c r="W57" s="21" t="e">
        <f t="shared" ref="W57:W120" si="54">#REF!+V57</f>
        <v>#REF!</v>
      </c>
      <c r="X57" s="43" t="s">
        <v>54</v>
      </c>
      <c r="Y57" s="7" t="s">
        <v>54</v>
      </c>
      <c r="Z57" s="16" t="s">
        <v>54</v>
      </c>
      <c r="AA57" s="16" t="s">
        <v>54</v>
      </c>
      <c r="AB57" s="7" t="s">
        <v>1648</v>
      </c>
      <c r="AC57" s="7" t="s">
        <v>549</v>
      </c>
      <c r="AD57" s="7" t="s">
        <v>1693</v>
      </c>
      <c r="AE57" s="7" t="s">
        <v>58</v>
      </c>
      <c r="AF57" s="7" t="s">
        <v>1702</v>
      </c>
      <c r="AG57" s="7" t="s">
        <v>1703</v>
      </c>
      <c r="AH57" s="7" t="s">
        <v>100</v>
      </c>
      <c r="AI57" s="7" t="s">
        <v>575</v>
      </c>
      <c r="AJ57" s="72" t="s">
        <v>1738</v>
      </c>
      <c r="AK57" s="1" t="s">
        <v>1985</v>
      </c>
      <c r="AL57" s="7" t="s">
        <v>54</v>
      </c>
      <c r="AM57" s="87" t="s">
        <v>54</v>
      </c>
      <c r="AN57" s="7" t="s">
        <v>54</v>
      </c>
      <c r="AO57" s="7" t="s">
        <v>677</v>
      </c>
      <c r="AP57" s="23" t="s">
        <v>1822</v>
      </c>
      <c r="AQ57" s="7">
        <v>72</v>
      </c>
      <c r="AR57" s="16">
        <v>45373</v>
      </c>
      <c r="AS57" s="7" t="s">
        <v>54</v>
      </c>
      <c r="AT57" s="16" t="s">
        <v>54</v>
      </c>
      <c r="AU57" s="7" t="s">
        <v>54</v>
      </c>
      <c r="AV57" s="16" t="s">
        <v>54</v>
      </c>
      <c r="AW57" s="96">
        <v>45377</v>
      </c>
      <c r="AX57" s="96">
        <v>45498</v>
      </c>
      <c r="AY57" s="7" t="s">
        <v>746</v>
      </c>
      <c r="AZ57" s="7" t="s">
        <v>1436</v>
      </c>
      <c r="BA57" s="7" t="s">
        <v>54</v>
      </c>
      <c r="BB57" s="7" t="s">
        <v>54</v>
      </c>
      <c r="BC57" s="7" t="s">
        <v>54</v>
      </c>
      <c r="BD57" s="7" t="s">
        <v>54</v>
      </c>
    </row>
    <row r="58" spans="1:56" ht="15" customHeight="1" x14ac:dyDescent="0.2">
      <c r="A58" s="53" t="s">
        <v>160</v>
      </c>
      <c r="B58" s="7" t="s">
        <v>148</v>
      </c>
      <c r="C58" s="29" t="s">
        <v>161</v>
      </c>
      <c r="D58" s="30" t="s">
        <v>162</v>
      </c>
      <c r="E58" s="59">
        <v>45377</v>
      </c>
      <c r="F58" s="7" t="s">
        <v>350</v>
      </c>
      <c r="G58" s="7" t="s">
        <v>140</v>
      </c>
      <c r="H58" s="14" t="s">
        <v>363</v>
      </c>
      <c r="I58" s="7" t="s">
        <v>356</v>
      </c>
      <c r="J58" s="7" t="s">
        <v>62</v>
      </c>
      <c r="K58" s="7">
        <v>12</v>
      </c>
      <c r="L58" s="7" t="s">
        <v>135</v>
      </c>
      <c r="M58" s="7" t="s">
        <v>432</v>
      </c>
      <c r="N58" s="7" t="s">
        <v>54</v>
      </c>
      <c r="O58" s="7">
        <v>87</v>
      </c>
      <c r="P58" s="9">
        <v>45362</v>
      </c>
      <c r="Q58" s="19">
        <v>82039393</v>
      </c>
      <c r="R58" s="7" t="s">
        <v>57</v>
      </c>
      <c r="S58" s="19">
        <v>82039393</v>
      </c>
      <c r="T58" s="19" t="s">
        <v>54</v>
      </c>
      <c r="U58" s="16" t="s">
        <v>54</v>
      </c>
      <c r="V58" s="21">
        <v>0</v>
      </c>
      <c r="W58" s="21" t="e">
        <f t="shared" ref="W58:W121" si="55">#REF!+V58</f>
        <v>#REF!</v>
      </c>
      <c r="X58" s="43" t="s">
        <v>54</v>
      </c>
      <c r="Y58" s="7" t="s">
        <v>54</v>
      </c>
      <c r="Z58" s="16" t="s">
        <v>54</v>
      </c>
      <c r="AA58" s="16" t="s">
        <v>54</v>
      </c>
      <c r="AB58" s="7" t="s">
        <v>499</v>
      </c>
      <c r="AC58" s="17" t="s">
        <v>550</v>
      </c>
      <c r="AD58" s="17" t="s">
        <v>1694</v>
      </c>
      <c r="AE58" s="14" t="s">
        <v>54</v>
      </c>
      <c r="AF58" s="14" t="s">
        <v>54</v>
      </c>
      <c r="AG58" s="14" t="s">
        <v>54</v>
      </c>
      <c r="AH58" s="17" t="s">
        <v>54</v>
      </c>
      <c r="AI58" s="17" t="s">
        <v>54</v>
      </c>
      <c r="AJ58" s="72" t="s">
        <v>54</v>
      </c>
      <c r="AK58" s="1" t="s">
        <v>1985</v>
      </c>
      <c r="AL58" s="17" t="s">
        <v>103</v>
      </c>
      <c r="AM58" s="87">
        <v>31795</v>
      </c>
      <c r="AN58" s="17" t="s">
        <v>54</v>
      </c>
      <c r="AO58" s="17" t="s">
        <v>678</v>
      </c>
      <c r="AP58" s="23" t="s">
        <v>686</v>
      </c>
      <c r="AQ58" s="7">
        <v>73</v>
      </c>
      <c r="AR58" s="16">
        <v>45378</v>
      </c>
      <c r="AS58" s="7" t="s">
        <v>54</v>
      </c>
      <c r="AT58" s="16" t="s">
        <v>54</v>
      </c>
      <c r="AU58" s="7" t="s">
        <v>54</v>
      </c>
      <c r="AV58" s="16" t="s">
        <v>54</v>
      </c>
      <c r="AW58" s="96">
        <v>45383</v>
      </c>
      <c r="AX58" s="96">
        <v>45747</v>
      </c>
      <c r="AY58" s="7" t="s">
        <v>753</v>
      </c>
      <c r="AZ58" s="7" t="s">
        <v>754</v>
      </c>
      <c r="BA58" s="7" t="s">
        <v>54</v>
      </c>
      <c r="BB58" s="7" t="s">
        <v>54</v>
      </c>
      <c r="BC58" s="7" t="s">
        <v>54</v>
      </c>
      <c r="BD58" s="7" t="s">
        <v>54</v>
      </c>
    </row>
    <row r="59" spans="1:56" ht="15" customHeight="1" x14ac:dyDescent="0.2">
      <c r="A59" s="53" t="s">
        <v>1199</v>
      </c>
      <c r="B59" s="7" t="s">
        <v>148</v>
      </c>
      <c r="C59" s="29" t="s">
        <v>1294</v>
      </c>
      <c r="D59" s="30" t="s">
        <v>1389</v>
      </c>
      <c r="E59" s="59">
        <v>45378</v>
      </c>
      <c r="F59" s="7" t="s">
        <v>350</v>
      </c>
      <c r="G59" s="7" t="s">
        <v>55</v>
      </c>
      <c r="H59" s="8" t="s">
        <v>1541</v>
      </c>
      <c r="I59" s="7" t="s">
        <v>356</v>
      </c>
      <c r="J59" s="7" t="s">
        <v>62</v>
      </c>
      <c r="K59" s="8">
        <v>4</v>
      </c>
      <c r="L59" s="8" t="s">
        <v>69</v>
      </c>
      <c r="M59" s="8" t="s">
        <v>426</v>
      </c>
      <c r="N59" s="8" t="s">
        <v>468</v>
      </c>
      <c r="O59" s="8">
        <v>52</v>
      </c>
      <c r="P59" s="9">
        <v>45324</v>
      </c>
      <c r="Q59" s="19">
        <v>47325745</v>
      </c>
      <c r="R59" s="7" t="s">
        <v>72</v>
      </c>
      <c r="S59" s="19">
        <v>37860596</v>
      </c>
      <c r="T59" s="19">
        <v>9465149</v>
      </c>
      <c r="U59" s="44" t="s">
        <v>54</v>
      </c>
      <c r="V59" s="21">
        <v>0</v>
      </c>
      <c r="W59" s="21" t="e">
        <f t="shared" ref="W59:W122" si="56">#REF!+V59</f>
        <v>#REF!</v>
      </c>
      <c r="X59" s="69" t="s">
        <v>54</v>
      </c>
      <c r="Y59" s="8" t="s">
        <v>54</v>
      </c>
      <c r="Z59" s="16" t="s">
        <v>54</v>
      </c>
      <c r="AA59" s="16" t="s">
        <v>54</v>
      </c>
      <c r="AB59" s="8" t="s">
        <v>1649</v>
      </c>
      <c r="AC59" s="7" t="s">
        <v>549</v>
      </c>
      <c r="AD59" s="7" t="s">
        <v>1693</v>
      </c>
      <c r="AE59" s="8" t="s">
        <v>58</v>
      </c>
      <c r="AF59" s="8" t="s">
        <v>130</v>
      </c>
      <c r="AG59" s="8" t="s">
        <v>130</v>
      </c>
      <c r="AH59" s="8" t="s">
        <v>1716</v>
      </c>
      <c r="AI59" s="8" t="s">
        <v>78</v>
      </c>
      <c r="AJ59" s="72" t="s">
        <v>1739</v>
      </c>
      <c r="AK59" s="1" t="s">
        <v>1985</v>
      </c>
      <c r="AL59" s="8" t="s">
        <v>54</v>
      </c>
      <c r="AM59" s="88" t="s">
        <v>54</v>
      </c>
      <c r="AN59" s="8" t="s">
        <v>54</v>
      </c>
      <c r="AO59" s="8" t="s">
        <v>677</v>
      </c>
      <c r="AP59" s="42" t="s">
        <v>1823</v>
      </c>
      <c r="AQ59" s="8">
        <v>74</v>
      </c>
      <c r="AR59" s="44">
        <v>45383</v>
      </c>
      <c r="AS59" s="8" t="s">
        <v>54</v>
      </c>
      <c r="AT59" s="44" t="s">
        <v>54</v>
      </c>
      <c r="AU59" s="8" t="s">
        <v>54</v>
      </c>
      <c r="AV59" s="44" t="s">
        <v>54</v>
      </c>
      <c r="AW59" s="96">
        <v>45383</v>
      </c>
      <c r="AX59" s="96">
        <v>45503</v>
      </c>
      <c r="AY59" s="7" t="s">
        <v>748</v>
      </c>
      <c r="AZ59" s="7" t="s">
        <v>749</v>
      </c>
      <c r="BA59" s="7" t="s">
        <v>54</v>
      </c>
      <c r="BB59" s="7" t="s">
        <v>54</v>
      </c>
      <c r="BC59" s="7" t="s">
        <v>54</v>
      </c>
      <c r="BD59" s="7" t="s">
        <v>54</v>
      </c>
    </row>
    <row r="60" spans="1:56" ht="15" customHeight="1" x14ac:dyDescent="0.2">
      <c r="A60" s="53" t="s">
        <v>1200</v>
      </c>
      <c r="B60" s="8" t="s">
        <v>148</v>
      </c>
      <c r="C60" s="31" t="s">
        <v>1295</v>
      </c>
      <c r="D60" s="30" t="s">
        <v>1390</v>
      </c>
      <c r="E60" s="59">
        <v>45385</v>
      </c>
      <c r="F60" s="7" t="s">
        <v>350</v>
      </c>
      <c r="G60" s="7" t="s">
        <v>55</v>
      </c>
      <c r="H60" s="7" t="s">
        <v>1542</v>
      </c>
      <c r="I60" s="7" t="s">
        <v>356</v>
      </c>
      <c r="J60" s="7" t="s">
        <v>358</v>
      </c>
      <c r="K60" s="7">
        <v>87</v>
      </c>
      <c r="L60" s="7" t="s">
        <v>84</v>
      </c>
      <c r="M60" s="7" t="s">
        <v>427</v>
      </c>
      <c r="N60" s="7" t="s">
        <v>468</v>
      </c>
      <c r="O60" s="7">
        <v>79</v>
      </c>
      <c r="P60" s="9">
        <v>45351</v>
      </c>
      <c r="Q60" s="19">
        <v>31722320</v>
      </c>
      <c r="R60" s="7" t="s">
        <v>72</v>
      </c>
      <c r="S60" s="19">
        <v>22998682</v>
      </c>
      <c r="T60" s="19">
        <v>7930580</v>
      </c>
      <c r="U60" s="16" t="s">
        <v>54</v>
      </c>
      <c r="V60" s="21">
        <v>0</v>
      </c>
      <c r="W60" s="21" t="e">
        <f t="shared" ref="W60:W123" si="57">#REF!+V60</f>
        <v>#REF!</v>
      </c>
      <c r="X60" s="43" t="s">
        <v>54</v>
      </c>
      <c r="Y60" s="7" t="s">
        <v>54</v>
      </c>
      <c r="Z60" s="16" t="s">
        <v>54</v>
      </c>
      <c r="AA60" s="16" t="s">
        <v>54</v>
      </c>
      <c r="AB60" s="7" t="s">
        <v>111</v>
      </c>
      <c r="AC60" s="17" t="s">
        <v>549</v>
      </c>
      <c r="AD60" s="17" t="s">
        <v>1693</v>
      </c>
      <c r="AE60" s="7" t="s">
        <v>58</v>
      </c>
      <c r="AF60" s="7" t="s">
        <v>130</v>
      </c>
      <c r="AG60" s="7" t="s">
        <v>130</v>
      </c>
      <c r="AH60" s="7" t="s">
        <v>113</v>
      </c>
      <c r="AI60" s="7" t="s">
        <v>87</v>
      </c>
      <c r="AJ60" s="72" t="s">
        <v>672</v>
      </c>
      <c r="AK60" s="1" t="s">
        <v>1985</v>
      </c>
      <c r="AL60" s="7" t="s">
        <v>54</v>
      </c>
      <c r="AM60" s="87" t="s">
        <v>54</v>
      </c>
      <c r="AN60" s="7" t="s">
        <v>54</v>
      </c>
      <c r="AO60" s="7" t="s">
        <v>677</v>
      </c>
      <c r="AP60" s="23" t="s">
        <v>1824</v>
      </c>
      <c r="AQ60" s="7">
        <v>78</v>
      </c>
      <c r="AR60" s="16">
        <v>45386</v>
      </c>
      <c r="AS60" s="7" t="s">
        <v>54</v>
      </c>
      <c r="AT60" s="16" t="s">
        <v>54</v>
      </c>
      <c r="AU60" s="7" t="s">
        <v>54</v>
      </c>
      <c r="AV60" s="16" t="s">
        <v>54</v>
      </c>
      <c r="AW60" s="96">
        <v>45386</v>
      </c>
      <c r="AX60" s="96">
        <v>45473</v>
      </c>
      <c r="AY60" s="7" t="s">
        <v>753</v>
      </c>
      <c r="AZ60" s="7" t="s">
        <v>754</v>
      </c>
      <c r="BA60" s="7" t="s">
        <v>54</v>
      </c>
      <c r="BB60" s="7" t="s">
        <v>54</v>
      </c>
      <c r="BC60" s="7" t="s">
        <v>54</v>
      </c>
      <c r="BD60" s="7" t="s">
        <v>54</v>
      </c>
    </row>
    <row r="61" spans="1:56" ht="15" customHeight="1" x14ac:dyDescent="0.2">
      <c r="A61" s="53" t="s">
        <v>1201</v>
      </c>
      <c r="B61" s="8" t="s">
        <v>148</v>
      </c>
      <c r="C61" s="29" t="s">
        <v>1296</v>
      </c>
      <c r="D61" s="30" t="s">
        <v>1391</v>
      </c>
      <c r="E61" s="59">
        <v>45385</v>
      </c>
      <c r="F61" s="7" t="s">
        <v>350</v>
      </c>
      <c r="G61" s="7" t="s">
        <v>55</v>
      </c>
      <c r="H61" s="7" t="s">
        <v>1543</v>
      </c>
      <c r="I61" s="7" t="s">
        <v>356</v>
      </c>
      <c r="J61" s="7" t="s">
        <v>358</v>
      </c>
      <c r="K61" s="7">
        <v>89</v>
      </c>
      <c r="L61" s="7" t="s">
        <v>84</v>
      </c>
      <c r="M61" s="7" t="s">
        <v>427</v>
      </c>
      <c r="N61" s="7" t="s">
        <v>468</v>
      </c>
      <c r="O61" s="7">
        <v>78</v>
      </c>
      <c r="P61" s="9">
        <v>45351</v>
      </c>
      <c r="Q61" s="19">
        <v>32309772</v>
      </c>
      <c r="R61" s="7" t="s">
        <v>72</v>
      </c>
      <c r="S61" s="19">
        <v>23963081</v>
      </c>
      <c r="T61" s="19">
        <v>8077443</v>
      </c>
      <c r="U61" s="16" t="s">
        <v>54</v>
      </c>
      <c r="V61" s="21">
        <v>0</v>
      </c>
      <c r="W61" s="21" t="e">
        <f t="shared" ref="W61:W124" si="58">#REF!+V61</f>
        <v>#REF!</v>
      </c>
      <c r="X61" s="43" t="s">
        <v>54</v>
      </c>
      <c r="Y61" s="7" t="s">
        <v>54</v>
      </c>
      <c r="Z61" s="16" t="s">
        <v>54</v>
      </c>
      <c r="AA61" s="16" t="s">
        <v>54</v>
      </c>
      <c r="AB61" s="7" t="s">
        <v>500</v>
      </c>
      <c r="AC61" s="17" t="s">
        <v>549</v>
      </c>
      <c r="AD61" s="17" t="s">
        <v>1693</v>
      </c>
      <c r="AE61" s="7" t="s">
        <v>58</v>
      </c>
      <c r="AF61" s="7" t="s">
        <v>85</v>
      </c>
      <c r="AG61" s="7" t="s">
        <v>561</v>
      </c>
      <c r="AH61" s="7" t="s">
        <v>113</v>
      </c>
      <c r="AI61" s="14" t="s">
        <v>87</v>
      </c>
      <c r="AJ61" s="72" t="s">
        <v>631</v>
      </c>
      <c r="AK61" s="1" t="s">
        <v>1985</v>
      </c>
      <c r="AL61" s="7" t="s">
        <v>54</v>
      </c>
      <c r="AM61" s="87" t="s">
        <v>54</v>
      </c>
      <c r="AN61" s="7" t="s">
        <v>54</v>
      </c>
      <c r="AO61" s="7" t="s">
        <v>677</v>
      </c>
      <c r="AP61" s="23" t="s">
        <v>1825</v>
      </c>
      <c r="AQ61" s="7">
        <v>76</v>
      </c>
      <c r="AR61" s="16">
        <v>45385</v>
      </c>
      <c r="AS61" s="7" t="s">
        <v>54</v>
      </c>
      <c r="AT61" s="16" t="s">
        <v>54</v>
      </c>
      <c r="AU61" s="7" t="s">
        <v>54</v>
      </c>
      <c r="AV61" s="16" t="s">
        <v>54</v>
      </c>
      <c r="AW61" s="96">
        <v>45385</v>
      </c>
      <c r="AX61" s="96">
        <v>45474</v>
      </c>
      <c r="AY61" s="7" t="s">
        <v>753</v>
      </c>
      <c r="AZ61" s="7" t="s">
        <v>754</v>
      </c>
      <c r="BA61" s="7" t="s">
        <v>54</v>
      </c>
      <c r="BB61" s="7" t="s">
        <v>54</v>
      </c>
      <c r="BC61" s="7" t="s">
        <v>54</v>
      </c>
      <c r="BD61" s="7" t="s">
        <v>54</v>
      </c>
    </row>
    <row r="62" spans="1:56" ht="15" customHeight="1" x14ac:dyDescent="0.2">
      <c r="A62" s="53" t="s">
        <v>1202</v>
      </c>
      <c r="B62" s="8" t="s">
        <v>148</v>
      </c>
      <c r="C62" s="29" t="s">
        <v>1297</v>
      </c>
      <c r="D62" s="30" t="s">
        <v>1392</v>
      </c>
      <c r="E62" s="59">
        <v>45383</v>
      </c>
      <c r="F62" s="7" t="s">
        <v>350</v>
      </c>
      <c r="G62" s="7" t="s">
        <v>55</v>
      </c>
      <c r="H62" s="14" t="s">
        <v>1544</v>
      </c>
      <c r="I62" s="7" t="s">
        <v>356</v>
      </c>
      <c r="J62" s="7" t="s">
        <v>62</v>
      </c>
      <c r="K62" s="7">
        <v>3</v>
      </c>
      <c r="L62" s="7" t="s">
        <v>69</v>
      </c>
      <c r="M62" s="7" t="s">
        <v>426</v>
      </c>
      <c r="N62" s="7" t="s">
        <v>468</v>
      </c>
      <c r="O62" s="7">
        <v>98</v>
      </c>
      <c r="P62" s="9">
        <v>45366</v>
      </c>
      <c r="Q62" s="19">
        <v>34696286</v>
      </c>
      <c r="R62" s="7" t="s">
        <v>72</v>
      </c>
      <c r="S62" s="19">
        <v>34696284</v>
      </c>
      <c r="T62" s="19">
        <v>11565428</v>
      </c>
      <c r="U62" s="16" t="s">
        <v>54</v>
      </c>
      <c r="V62" s="21">
        <v>0</v>
      </c>
      <c r="W62" s="21" t="e">
        <f t="shared" ref="W62:W125" si="59">#REF!+V62</f>
        <v>#REF!</v>
      </c>
      <c r="X62" s="43" t="s">
        <v>54</v>
      </c>
      <c r="Y62" s="7" t="s">
        <v>54</v>
      </c>
      <c r="Z62" s="16" t="s">
        <v>54</v>
      </c>
      <c r="AA62" s="16" t="s">
        <v>54</v>
      </c>
      <c r="AB62" s="7" t="s">
        <v>1650</v>
      </c>
      <c r="AC62" s="17" t="s">
        <v>549</v>
      </c>
      <c r="AD62" s="17" t="s">
        <v>1693</v>
      </c>
      <c r="AE62" s="7" t="s">
        <v>58</v>
      </c>
      <c r="AF62" s="7" t="s">
        <v>130</v>
      </c>
      <c r="AG62" s="7" t="s">
        <v>130</v>
      </c>
      <c r="AH62" s="7" t="s">
        <v>1717</v>
      </c>
      <c r="AI62" s="7" t="s">
        <v>78</v>
      </c>
      <c r="AJ62" s="72" t="s">
        <v>1740</v>
      </c>
      <c r="AK62" s="1" t="s">
        <v>1985</v>
      </c>
      <c r="AL62" s="7" t="s">
        <v>54</v>
      </c>
      <c r="AM62" s="87" t="s">
        <v>54</v>
      </c>
      <c r="AN62" s="7" t="s">
        <v>54</v>
      </c>
      <c r="AO62" s="7" t="s">
        <v>677</v>
      </c>
      <c r="AP62" s="23" t="s">
        <v>1826</v>
      </c>
      <c r="AQ62" s="7">
        <v>75</v>
      </c>
      <c r="AR62" s="16">
        <v>45384</v>
      </c>
      <c r="AS62" s="7" t="s">
        <v>54</v>
      </c>
      <c r="AT62" s="16" t="s">
        <v>54</v>
      </c>
      <c r="AU62" s="7" t="s">
        <v>54</v>
      </c>
      <c r="AV62" s="16" t="s">
        <v>54</v>
      </c>
      <c r="AW62" s="96">
        <v>45384</v>
      </c>
      <c r="AX62" s="96">
        <v>45474</v>
      </c>
      <c r="AY62" s="7" t="s">
        <v>748</v>
      </c>
      <c r="AZ62" s="7" t="s">
        <v>749</v>
      </c>
      <c r="BA62" s="7" t="s">
        <v>54</v>
      </c>
      <c r="BB62" s="7" t="s">
        <v>54</v>
      </c>
      <c r="BC62" s="7" t="s">
        <v>54</v>
      </c>
      <c r="BD62" s="7" t="s">
        <v>54</v>
      </c>
    </row>
    <row r="63" spans="1:56" ht="15" customHeight="1" x14ac:dyDescent="0.2">
      <c r="A63" s="53" t="s">
        <v>1203</v>
      </c>
      <c r="B63" s="8" t="s">
        <v>148</v>
      </c>
      <c r="C63" s="29" t="s">
        <v>1298</v>
      </c>
      <c r="D63" s="30" t="s">
        <v>1393</v>
      </c>
      <c r="E63" s="59">
        <v>45385</v>
      </c>
      <c r="F63" s="7" t="s">
        <v>350</v>
      </c>
      <c r="G63" s="7" t="s">
        <v>55</v>
      </c>
      <c r="H63" s="14" t="s">
        <v>1545</v>
      </c>
      <c r="I63" s="7" t="s">
        <v>356</v>
      </c>
      <c r="J63" s="7" t="s">
        <v>358</v>
      </c>
      <c r="K63" s="7">
        <v>87</v>
      </c>
      <c r="L63" s="7" t="s">
        <v>84</v>
      </c>
      <c r="M63" s="7" t="s">
        <v>427</v>
      </c>
      <c r="N63" s="7" t="s">
        <v>468</v>
      </c>
      <c r="O63" s="7">
        <v>105</v>
      </c>
      <c r="P63" s="9">
        <v>45366</v>
      </c>
      <c r="Q63" s="19">
        <v>33109776</v>
      </c>
      <c r="R63" s="7" t="s">
        <v>72</v>
      </c>
      <c r="S63" s="19">
        <v>24004588</v>
      </c>
      <c r="T63" s="19">
        <v>8277444</v>
      </c>
      <c r="U63" s="16" t="s">
        <v>54</v>
      </c>
      <c r="V63" s="21">
        <v>0</v>
      </c>
      <c r="W63" s="21" t="e">
        <f t="shared" ref="W63:W126" si="60">#REF!+V63</f>
        <v>#REF!</v>
      </c>
      <c r="X63" s="43" t="s">
        <v>54</v>
      </c>
      <c r="Y63" s="7" t="s">
        <v>54</v>
      </c>
      <c r="Z63" s="16" t="s">
        <v>54</v>
      </c>
      <c r="AA63" s="16" t="s">
        <v>54</v>
      </c>
      <c r="AB63" s="7" t="s">
        <v>545</v>
      </c>
      <c r="AC63" s="17" t="s">
        <v>549</v>
      </c>
      <c r="AD63" s="17" t="s">
        <v>1693</v>
      </c>
      <c r="AE63" s="7" t="s">
        <v>58</v>
      </c>
      <c r="AF63" s="7" t="s">
        <v>130</v>
      </c>
      <c r="AG63" s="7" t="s">
        <v>130</v>
      </c>
      <c r="AH63" s="7" t="s">
        <v>570</v>
      </c>
      <c r="AI63" s="7" t="s">
        <v>605</v>
      </c>
      <c r="AJ63" s="72" t="s">
        <v>671</v>
      </c>
      <c r="AK63" s="1" t="s">
        <v>1985</v>
      </c>
      <c r="AL63" s="7" t="s">
        <v>54</v>
      </c>
      <c r="AM63" s="87" t="s">
        <v>54</v>
      </c>
      <c r="AN63" s="7" t="s">
        <v>54</v>
      </c>
      <c r="AO63" s="7" t="s">
        <v>677</v>
      </c>
      <c r="AP63" s="23" t="s">
        <v>1827</v>
      </c>
      <c r="AQ63" s="7">
        <v>79</v>
      </c>
      <c r="AR63" s="16">
        <v>45386</v>
      </c>
      <c r="AS63" s="7" t="s">
        <v>54</v>
      </c>
      <c r="AT63" s="16" t="s">
        <v>54</v>
      </c>
      <c r="AU63" s="7" t="s">
        <v>54</v>
      </c>
      <c r="AV63" s="16" t="s">
        <v>54</v>
      </c>
      <c r="AW63" s="96">
        <v>45386</v>
      </c>
      <c r="AX63" s="96">
        <v>45473</v>
      </c>
      <c r="AY63" s="7" t="s">
        <v>753</v>
      </c>
      <c r="AZ63" s="7" t="s">
        <v>754</v>
      </c>
      <c r="BA63" s="7" t="s">
        <v>54</v>
      </c>
      <c r="BB63" s="7" t="s">
        <v>54</v>
      </c>
      <c r="BC63" s="7" t="s">
        <v>54</v>
      </c>
      <c r="BD63" s="7" t="s">
        <v>54</v>
      </c>
    </row>
    <row r="64" spans="1:56" ht="15" customHeight="1" x14ac:dyDescent="0.2">
      <c r="A64" s="53" t="s">
        <v>163</v>
      </c>
      <c r="B64" s="8" t="s">
        <v>148</v>
      </c>
      <c r="C64" s="29" t="s">
        <v>164</v>
      </c>
      <c r="D64" s="30" t="s">
        <v>165</v>
      </c>
      <c r="E64" s="59">
        <v>45387</v>
      </c>
      <c r="F64" s="7" t="s">
        <v>350</v>
      </c>
      <c r="G64" s="7" t="s">
        <v>55</v>
      </c>
      <c r="H64" s="14" t="s">
        <v>364</v>
      </c>
      <c r="I64" s="7" t="s">
        <v>356</v>
      </c>
      <c r="J64" s="7" t="s">
        <v>62</v>
      </c>
      <c r="K64" s="7">
        <v>4</v>
      </c>
      <c r="L64" s="7" t="s">
        <v>69</v>
      </c>
      <c r="M64" s="7" t="s">
        <v>426</v>
      </c>
      <c r="N64" s="7" t="s">
        <v>468</v>
      </c>
      <c r="O64" s="7">
        <v>95</v>
      </c>
      <c r="P64" s="9">
        <v>45365</v>
      </c>
      <c r="Q64" s="19">
        <v>61682292</v>
      </c>
      <c r="R64" s="7" t="s">
        <v>72</v>
      </c>
      <c r="S64" s="19">
        <v>61682292</v>
      </c>
      <c r="T64" s="19">
        <v>15420573</v>
      </c>
      <c r="U64" s="16" t="s">
        <v>54</v>
      </c>
      <c r="V64" s="21">
        <v>0</v>
      </c>
      <c r="W64" s="21" t="e">
        <f t="shared" ref="W64:W127" si="61">#REF!+V64</f>
        <v>#REF!</v>
      </c>
      <c r="X64" s="43" t="s">
        <v>54</v>
      </c>
      <c r="Y64" s="7" t="s">
        <v>54</v>
      </c>
      <c r="Z64" s="16" t="s">
        <v>54</v>
      </c>
      <c r="AA64" s="16" t="s">
        <v>54</v>
      </c>
      <c r="AB64" s="7" t="s">
        <v>501</v>
      </c>
      <c r="AC64" s="17" t="s">
        <v>550</v>
      </c>
      <c r="AD64" s="17" t="s">
        <v>1694</v>
      </c>
      <c r="AE64" s="7" t="s">
        <v>58</v>
      </c>
      <c r="AF64" s="7" t="s">
        <v>54</v>
      </c>
      <c r="AG64" s="7" t="s">
        <v>54</v>
      </c>
      <c r="AH64" s="7" t="s">
        <v>582</v>
      </c>
      <c r="AI64" s="7" t="s">
        <v>54</v>
      </c>
      <c r="AJ64" s="72" t="s">
        <v>54</v>
      </c>
      <c r="AK64" s="1" t="s">
        <v>1985</v>
      </c>
      <c r="AL64" s="7" t="s">
        <v>54</v>
      </c>
      <c r="AM64" s="87" t="s">
        <v>54</v>
      </c>
      <c r="AN64" s="7" t="s">
        <v>54</v>
      </c>
      <c r="AO64" s="7" t="s">
        <v>677</v>
      </c>
      <c r="AP64" s="23" t="s">
        <v>687</v>
      </c>
      <c r="AQ64" s="7">
        <v>84</v>
      </c>
      <c r="AR64" s="16">
        <v>45390</v>
      </c>
      <c r="AS64" s="7" t="s">
        <v>54</v>
      </c>
      <c r="AT64" s="16" t="s">
        <v>54</v>
      </c>
      <c r="AU64" s="7" t="s">
        <v>54</v>
      </c>
      <c r="AV64" s="16" t="s">
        <v>54</v>
      </c>
      <c r="AW64" s="96">
        <v>45392</v>
      </c>
      <c r="AX64" s="96">
        <v>45513</v>
      </c>
      <c r="AY64" s="7" t="s">
        <v>750</v>
      </c>
      <c r="AZ64" s="7" t="s">
        <v>757</v>
      </c>
      <c r="BA64" s="7" t="s">
        <v>54</v>
      </c>
      <c r="BB64" s="7" t="s">
        <v>54</v>
      </c>
      <c r="BC64" s="7" t="s">
        <v>54</v>
      </c>
      <c r="BD64" s="7" t="s">
        <v>54</v>
      </c>
    </row>
    <row r="65" spans="1:56" ht="15" customHeight="1" x14ac:dyDescent="0.2">
      <c r="A65" s="53" t="s">
        <v>166</v>
      </c>
      <c r="B65" s="8" t="s">
        <v>148</v>
      </c>
      <c r="C65" s="29" t="s">
        <v>167</v>
      </c>
      <c r="D65" s="30" t="s">
        <v>168</v>
      </c>
      <c r="E65" s="59">
        <v>45385</v>
      </c>
      <c r="F65" s="7" t="s">
        <v>350</v>
      </c>
      <c r="G65" s="7" t="s">
        <v>55</v>
      </c>
      <c r="H65" s="14" t="s">
        <v>365</v>
      </c>
      <c r="I65" s="7" t="s">
        <v>356</v>
      </c>
      <c r="J65" s="7" t="s">
        <v>62</v>
      </c>
      <c r="K65" s="7">
        <v>4</v>
      </c>
      <c r="L65" s="7" t="s">
        <v>69</v>
      </c>
      <c r="M65" s="7" t="s">
        <v>426</v>
      </c>
      <c r="N65" s="7" t="s">
        <v>468</v>
      </c>
      <c r="O65" s="7">
        <v>96</v>
      </c>
      <c r="P65" s="9">
        <v>45365</v>
      </c>
      <c r="Q65" s="19">
        <v>31722192</v>
      </c>
      <c r="R65" s="7" t="s">
        <v>72</v>
      </c>
      <c r="S65" s="19">
        <v>31722192</v>
      </c>
      <c r="T65" s="19">
        <v>7930548</v>
      </c>
      <c r="U65" s="16" t="s">
        <v>54</v>
      </c>
      <c r="V65" s="21">
        <v>0</v>
      </c>
      <c r="W65" s="21" t="e">
        <f t="shared" ref="W65:W128" si="62">#REF!+V65</f>
        <v>#REF!</v>
      </c>
      <c r="X65" s="43" t="s">
        <v>54</v>
      </c>
      <c r="Y65" s="7" t="s">
        <v>54</v>
      </c>
      <c r="Z65" s="16" t="s">
        <v>54</v>
      </c>
      <c r="AA65" s="16" t="s">
        <v>54</v>
      </c>
      <c r="AB65" s="7" t="s">
        <v>502</v>
      </c>
      <c r="AC65" s="17" t="s">
        <v>549</v>
      </c>
      <c r="AD65" s="17" t="s">
        <v>1693</v>
      </c>
      <c r="AE65" s="7" t="s">
        <v>58</v>
      </c>
      <c r="AF65" s="7" t="s">
        <v>85</v>
      </c>
      <c r="AG65" s="7" t="s">
        <v>562</v>
      </c>
      <c r="AH65" s="7" t="s">
        <v>113</v>
      </c>
      <c r="AI65" s="7" t="s">
        <v>88</v>
      </c>
      <c r="AJ65" s="72" t="s">
        <v>632</v>
      </c>
      <c r="AK65" s="1" t="s">
        <v>1985</v>
      </c>
      <c r="AL65" s="7" t="s">
        <v>54</v>
      </c>
      <c r="AM65" s="87" t="s">
        <v>54</v>
      </c>
      <c r="AN65" s="7" t="s">
        <v>54</v>
      </c>
      <c r="AO65" s="7" t="s">
        <v>677</v>
      </c>
      <c r="AP65" s="23" t="s">
        <v>688</v>
      </c>
      <c r="AQ65" s="7">
        <v>77</v>
      </c>
      <c r="AR65" s="16">
        <v>45385</v>
      </c>
      <c r="AS65" s="7" t="s">
        <v>54</v>
      </c>
      <c r="AT65" s="16" t="s">
        <v>54</v>
      </c>
      <c r="AU65" s="7" t="s">
        <v>54</v>
      </c>
      <c r="AV65" s="16" t="s">
        <v>54</v>
      </c>
      <c r="AW65" s="96">
        <v>45386</v>
      </c>
      <c r="AX65" s="96">
        <v>45507</v>
      </c>
      <c r="AY65" s="7" t="s">
        <v>750</v>
      </c>
      <c r="AZ65" s="7" t="s">
        <v>757</v>
      </c>
      <c r="BA65" s="7" t="s">
        <v>54</v>
      </c>
      <c r="BB65" s="7" t="s">
        <v>54</v>
      </c>
      <c r="BC65" s="7" t="s">
        <v>54</v>
      </c>
      <c r="BD65" s="7" t="s">
        <v>54</v>
      </c>
    </row>
    <row r="66" spans="1:56" ht="15" customHeight="1" x14ac:dyDescent="0.2">
      <c r="A66" s="53" t="s">
        <v>169</v>
      </c>
      <c r="B66" s="8" t="s">
        <v>148</v>
      </c>
      <c r="C66" s="29" t="s">
        <v>170</v>
      </c>
      <c r="D66" s="30" t="s">
        <v>171</v>
      </c>
      <c r="E66" s="59">
        <v>45387</v>
      </c>
      <c r="F66" s="7" t="s">
        <v>350</v>
      </c>
      <c r="G66" s="7" t="s">
        <v>55</v>
      </c>
      <c r="H66" s="14" t="s">
        <v>366</v>
      </c>
      <c r="I66" s="7" t="s">
        <v>356</v>
      </c>
      <c r="J66" s="7" t="s">
        <v>62</v>
      </c>
      <c r="K66" s="7">
        <v>4</v>
      </c>
      <c r="L66" s="7" t="s">
        <v>63</v>
      </c>
      <c r="M66" s="7" t="s">
        <v>64</v>
      </c>
      <c r="N66" s="7" t="s">
        <v>471</v>
      </c>
      <c r="O66" s="7">
        <v>89</v>
      </c>
      <c r="P66" s="9">
        <v>45363</v>
      </c>
      <c r="Q66" s="19">
        <v>46261716</v>
      </c>
      <c r="R66" s="7" t="s">
        <v>57</v>
      </c>
      <c r="S66" s="19">
        <v>44058776</v>
      </c>
      <c r="T66" s="19">
        <v>11014694</v>
      </c>
      <c r="U66" s="16" t="s">
        <v>54</v>
      </c>
      <c r="V66" s="21">
        <v>0</v>
      </c>
      <c r="W66" s="21" t="e">
        <f t="shared" ref="W66:W129" si="63">#REF!+V66</f>
        <v>#REF!</v>
      </c>
      <c r="X66" s="43" t="s">
        <v>54</v>
      </c>
      <c r="Y66" s="7" t="s">
        <v>54</v>
      </c>
      <c r="Z66" s="16" t="s">
        <v>54</v>
      </c>
      <c r="AA66" s="16" t="s">
        <v>54</v>
      </c>
      <c r="AB66" s="7" t="s">
        <v>79</v>
      </c>
      <c r="AC66" s="17" t="s">
        <v>549</v>
      </c>
      <c r="AD66" s="17" t="s">
        <v>1693</v>
      </c>
      <c r="AE66" s="7" t="s">
        <v>58</v>
      </c>
      <c r="AF66" s="7" t="s">
        <v>112</v>
      </c>
      <c r="AG66" s="7" t="s">
        <v>80</v>
      </c>
      <c r="AH66" s="7" t="s">
        <v>583</v>
      </c>
      <c r="AI66" s="7" t="s">
        <v>78</v>
      </c>
      <c r="AJ66" s="72" t="s">
        <v>633</v>
      </c>
      <c r="AK66" s="1" t="s">
        <v>1985</v>
      </c>
      <c r="AL66" s="7" t="s">
        <v>54</v>
      </c>
      <c r="AM66" s="87" t="s">
        <v>54</v>
      </c>
      <c r="AN66" s="7" t="s">
        <v>54</v>
      </c>
      <c r="AO66" s="7" t="s">
        <v>677</v>
      </c>
      <c r="AP66" s="24" t="s">
        <v>689</v>
      </c>
      <c r="AQ66" s="7">
        <v>85</v>
      </c>
      <c r="AR66" s="16">
        <v>45390</v>
      </c>
      <c r="AS66" s="7" t="s">
        <v>54</v>
      </c>
      <c r="AT66" s="16" t="s">
        <v>54</v>
      </c>
      <c r="AU66" s="7" t="s">
        <v>54</v>
      </c>
      <c r="AV66" s="16" t="s">
        <v>54</v>
      </c>
      <c r="AW66" s="96">
        <v>45391</v>
      </c>
      <c r="AX66" s="96">
        <v>45512</v>
      </c>
      <c r="AY66" s="7" t="s">
        <v>755</v>
      </c>
      <c r="AZ66" s="7" t="s">
        <v>758</v>
      </c>
      <c r="BA66" s="7" t="s">
        <v>54</v>
      </c>
      <c r="BB66" s="7" t="s">
        <v>54</v>
      </c>
      <c r="BC66" s="7" t="s">
        <v>54</v>
      </c>
      <c r="BD66" s="7" t="s">
        <v>54</v>
      </c>
    </row>
    <row r="67" spans="1:56" ht="15" customHeight="1" x14ac:dyDescent="0.2">
      <c r="A67" s="53" t="s">
        <v>172</v>
      </c>
      <c r="B67" s="8" t="s">
        <v>148</v>
      </c>
      <c r="C67" s="29" t="s">
        <v>173</v>
      </c>
      <c r="D67" s="30" t="s">
        <v>174</v>
      </c>
      <c r="E67" s="60">
        <v>45390</v>
      </c>
      <c r="F67" s="7" t="s">
        <v>350</v>
      </c>
      <c r="G67" s="7" t="s">
        <v>55</v>
      </c>
      <c r="H67" s="14" t="s">
        <v>367</v>
      </c>
      <c r="I67" s="7" t="s">
        <v>356</v>
      </c>
      <c r="J67" s="7" t="s">
        <v>62</v>
      </c>
      <c r="K67" s="14">
        <v>4</v>
      </c>
      <c r="L67" s="14" t="s">
        <v>69</v>
      </c>
      <c r="M67" s="14" t="s">
        <v>426</v>
      </c>
      <c r="N67" s="14" t="s">
        <v>467</v>
      </c>
      <c r="O67" s="14">
        <v>101</v>
      </c>
      <c r="P67" s="10">
        <v>45366</v>
      </c>
      <c r="Q67" s="19">
        <v>61682292</v>
      </c>
      <c r="R67" s="7" t="s">
        <v>72</v>
      </c>
      <c r="S67" s="19">
        <v>50000000</v>
      </c>
      <c r="T67" s="19">
        <v>12500000</v>
      </c>
      <c r="U67" s="22" t="s">
        <v>54</v>
      </c>
      <c r="V67" s="14">
        <v>0</v>
      </c>
      <c r="W67" s="21" t="e">
        <f t="shared" ref="W67:W130" si="64">#REF!+V67</f>
        <v>#REF!</v>
      </c>
      <c r="X67" s="70" t="s">
        <v>54</v>
      </c>
      <c r="Y67" s="14" t="s">
        <v>54</v>
      </c>
      <c r="Z67" s="16" t="s">
        <v>54</v>
      </c>
      <c r="AA67" s="16" t="s">
        <v>54</v>
      </c>
      <c r="AB67" s="14" t="s">
        <v>503</v>
      </c>
      <c r="AC67" s="17" t="s">
        <v>549</v>
      </c>
      <c r="AD67" s="17" t="s">
        <v>1693</v>
      </c>
      <c r="AE67" s="14" t="s">
        <v>58</v>
      </c>
      <c r="AF67" s="14" t="s">
        <v>130</v>
      </c>
      <c r="AG67" s="14" t="s">
        <v>130</v>
      </c>
      <c r="AH67" s="14" t="s">
        <v>584</v>
      </c>
      <c r="AI67" s="14" t="s">
        <v>65</v>
      </c>
      <c r="AJ67" s="72" t="s">
        <v>634</v>
      </c>
      <c r="AK67" s="1" t="s">
        <v>1985</v>
      </c>
      <c r="AL67" s="14" t="s">
        <v>54</v>
      </c>
      <c r="AM67" s="89" t="s">
        <v>54</v>
      </c>
      <c r="AN67" s="14" t="s">
        <v>54</v>
      </c>
      <c r="AO67" s="14" t="s">
        <v>677</v>
      </c>
      <c r="AP67" s="24" t="s">
        <v>690</v>
      </c>
      <c r="AQ67" s="14">
        <v>87</v>
      </c>
      <c r="AR67" s="22">
        <v>45391</v>
      </c>
      <c r="AS67" s="14" t="s">
        <v>54</v>
      </c>
      <c r="AT67" s="22" t="s">
        <v>54</v>
      </c>
      <c r="AU67" s="14" t="s">
        <v>54</v>
      </c>
      <c r="AV67" s="22" t="s">
        <v>54</v>
      </c>
      <c r="AW67" s="96">
        <v>45391</v>
      </c>
      <c r="AX67" s="96">
        <v>45512</v>
      </c>
      <c r="AY67" s="7" t="s">
        <v>748</v>
      </c>
      <c r="AZ67" s="7" t="s">
        <v>749</v>
      </c>
      <c r="BA67" s="7" t="s">
        <v>54</v>
      </c>
      <c r="BB67" s="7" t="s">
        <v>54</v>
      </c>
      <c r="BC67" s="7" t="s">
        <v>54</v>
      </c>
      <c r="BD67" s="7" t="s">
        <v>54</v>
      </c>
    </row>
    <row r="68" spans="1:56" ht="15" customHeight="1" x14ac:dyDescent="0.2">
      <c r="A68" s="53" t="s">
        <v>1204</v>
      </c>
      <c r="B68" s="8" t="s">
        <v>148</v>
      </c>
      <c r="C68" s="29" t="s">
        <v>1299</v>
      </c>
      <c r="D68" s="30" t="s">
        <v>1394</v>
      </c>
      <c r="E68" s="59">
        <v>45392</v>
      </c>
      <c r="F68" s="7" t="s">
        <v>350</v>
      </c>
      <c r="G68" s="7" t="s">
        <v>55</v>
      </c>
      <c r="H68" s="14" t="s">
        <v>1546</v>
      </c>
      <c r="I68" s="7" t="s">
        <v>356</v>
      </c>
      <c r="J68" s="7" t="s">
        <v>62</v>
      </c>
      <c r="K68" s="7">
        <v>8</v>
      </c>
      <c r="L68" s="7" t="s">
        <v>56</v>
      </c>
      <c r="M68" s="7" t="s">
        <v>431</v>
      </c>
      <c r="N68" s="7" t="s">
        <v>471</v>
      </c>
      <c r="O68" s="7">
        <v>112</v>
      </c>
      <c r="P68" s="9">
        <v>45383</v>
      </c>
      <c r="Q68" s="19">
        <v>82243064</v>
      </c>
      <c r="R68" s="7" t="s">
        <v>57</v>
      </c>
      <c r="S68" s="19">
        <v>82243064</v>
      </c>
      <c r="T68" s="19">
        <v>10280383</v>
      </c>
      <c r="U68" s="16" t="s">
        <v>54</v>
      </c>
      <c r="V68" s="21">
        <v>0</v>
      </c>
      <c r="W68" s="21" t="e">
        <f t="shared" ref="W68:W130" si="65">#REF!+V68</f>
        <v>#REF!</v>
      </c>
      <c r="X68" s="43" t="s">
        <v>54</v>
      </c>
      <c r="Y68" s="7" t="s">
        <v>54</v>
      </c>
      <c r="Z68" s="16" t="s">
        <v>54</v>
      </c>
      <c r="AA68" s="16" t="s">
        <v>54</v>
      </c>
      <c r="AB68" s="7" t="s">
        <v>1651</v>
      </c>
      <c r="AC68" s="17" t="s">
        <v>549</v>
      </c>
      <c r="AD68" s="17" t="s">
        <v>1693</v>
      </c>
      <c r="AE68" s="14" t="s">
        <v>58</v>
      </c>
      <c r="AF68" s="14" t="s">
        <v>95</v>
      </c>
      <c r="AG68" s="7" t="s">
        <v>1704</v>
      </c>
      <c r="AH68" s="7" t="s">
        <v>113</v>
      </c>
      <c r="AI68" s="7" t="s">
        <v>87</v>
      </c>
      <c r="AJ68" s="72" t="s">
        <v>1741</v>
      </c>
      <c r="AK68" s="1" t="s">
        <v>1985</v>
      </c>
      <c r="AL68" s="7" t="s">
        <v>54</v>
      </c>
      <c r="AM68" s="87" t="s">
        <v>54</v>
      </c>
      <c r="AN68" s="7" t="s">
        <v>54</v>
      </c>
      <c r="AO68" s="7" t="s">
        <v>678</v>
      </c>
      <c r="AP68" s="24" t="s">
        <v>1828</v>
      </c>
      <c r="AQ68" s="7">
        <v>90</v>
      </c>
      <c r="AR68" s="16">
        <v>45394</v>
      </c>
      <c r="AS68" s="7" t="s">
        <v>54</v>
      </c>
      <c r="AT68" s="16" t="s">
        <v>54</v>
      </c>
      <c r="AU68" s="7" t="s">
        <v>54</v>
      </c>
      <c r="AV68" s="16" t="s">
        <v>54</v>
      </c>
      <c r="AW68" s="96">
        <v>45397</v>
      </c>
      <c r="AX68" s="96">
        <v>45495</v>
      </c>
      <c r="AY68" s="7" t="s">
        <v>74</v>
      </c>
      <c r="AZ68" s="7" t="s">
        <v>75</v>
      </c>
      <c r="BA68" s="7" t="s">
        <v>54</v>
      </c>
      <c r="BB68" s="7" t="s">
        <v>54</v>
      </c>
      <c r="BC68" s="7" t="s">
        <v>54</v>
      </c>
      <c r="BD68" s="7" t="s">
        <v>54</v>
      </c>
    </row>
    <row r="69" spans="1:56" ht="15" customHeight="1" x14ac:dyDescent="0.2">
      <c r="A69" s="53" t="s">
        <v>175</v>
      </c>
      <c r="B69" s="8" t="s">
        <v>148</v>
      </c>
      <c r="C69" s="29" t="s">
        <v>176</v>
      </c>
      <c r="D69" s="30" t="s">
        <v>177</v>
      </c>
      <c r="E69" s="59">
        <v>45394</v>
      </c>
      <c r="F69" s="7" t="s">
        <v>350</v>
      </c>
      <c r="G69" s="7" t="s">
        <v>55</v>
      </c>
      <c r="H69" s="14" t="s">
        <v>368</v>
      </c>
      <c r="I69" s="7" t="s">
        <v>356</v>
      </c>
      <c r="J69" s="7" t="s">
        <v>62</v>
      </c>
      <c r="K69" s="7">
        <v>8</v>
      </c>
      <c r="L69" s="7" t="s">
        <v>67</v>
      </c>
      <c r="M69" s="7" t="s">
        <v>430</v>
      </c>
      <c r="N69" s="7" t="s">
        <v>471</v>
      </c>
      <c r="O69" s="14">
        <v>115</v>
      </c>
      <c r="P69" s="10">
        <v>45387</v>
      </c>
      <c r="Q69" s="19">
        <v>80000000</v>
      </c>
      <c r="R69" s="7" t="s">
        <v>57</v>
      </c>
      <c r="S69" s="19">
        <v>80000000</v>
      </c>
      <c r="T69" s="19">
        <v>10000000</v>
      </c>
      <c r="U69" s="16">
        <v>45631</v>
      </c>
      <c r="V69" s="21">
        <v>5333333</v>
      </c>
      <c r="W69" s="21" t="e">
        <f t="shared" ref="W69:W130" si="66">#REF!+V69</f>
        <v>#REF!</v>
      </c>
      <c r="X69" s="43" t="s">
        <v>1930</v>
      </c>
      <c r="Y69" s="7" t="s">
        <v>1931</v>
      </c>
      <c r="Z69" s="16" t="s">
        <v>54</v>
      </c>
      <c r="AA69" s="16" t="s">
        <v>54</v>
      </c>
      <c r="AB69" s="14" t="s">
        <v>504</v>
      </c>
      <c r="AC69" s="17" t="s">
        <v>549</v>
      </c>
      <c r="AD69" s="17" t="s">
        <v>1693</v>
      </c>
      <c r="AE69" s="14" t="s">
        <v>58</v>
      </c>
      <c r="AF69" s="14" t="s">
        <v>112</v>
      </c>
      <c r="AG69" s="14" t="s">
        <v>80</v>
      </c>
      <c r="AH69" s="14" t="s">
        <v>585</v>
      </c>
      <c r="AI69" s="14" t="s">
        <v>586</v>
      </c>
      <c r="AJ69" s="72" t="s">
        <v>635</v>
      </c>
      <c r="AK69" s="1" t="s">
        <v>1985</v>
      </c>
      <c r="AL69" s="7" t="s">
        <v>54</v>
      </c>
      <c r="AM69" s="87" t="s">
        <v>54</v>
      </c>
      <c r="AN69" s="7" t="s">
        <v>54</v>
      </c>
      <c r="AO69" s="7" t="s">
        <v>679</v>
      </c>
      <c r="AP69" s="23" t="s">
        <v>691</v>
      </c>
      <c r="AQ69" s="14">
        <v>91</v>
      </c>
      <c r="AR69" s="22">
        <v>45394</v>
      </c>
      <c r="AS69" s="7">
        <v>356</v>
      </c>
      <c r="AT69" s="16">
        <v>45609</v>
      </c>
      <c r="AU69" s="7">
        <v>381</v>
      </c>
      <c r="AV69" s="16">
        <v>45638</v>
      </c>
      <c r="AW69" s="96">
        <v>45397</v>
      </c>
      <c r="AX69" s="96">
        <v>45656</v>
      </c>
      <c r="AY69" s="7" t="s">
        <v>759</v>
      </c>
      <c r="AZ69" s="7" t="s">
        <v>1437</v>
      </c>
      <c r="BA69" s="16">
        <v>45505</v>
      </c>
      <c r="BB69" s="16">
        <v>45505</v>
      </c>
      <c r="BC69" s="7" t="s">
        <v>768</v>
      </c>
      <c r="BD69" s="7" t="s">
        <v>54</v>
      </c>
    </row>
    <row r="70" spans="1:56" ht="15" customHeight="1" x14ac:dyDescent="0.2">
      <c r="A70" s="53" t="s">
        <v>178</v>
      </c>
      <c r="B70" s="8" t="s">
        <v>148</v>
      </c>
      <c r="C70" s="29" t="s">
        <v>179</v>
      </c>
      <c r="D70" s="30" t="s">
        <v>180</v>
      </c>
      <c r="E70" s="59">
        <v>45393</v>
      </c>
      <c r="F70" s="7" t="s">
        <v>350</v>
      </c>
      <c r="G70" s="7" t="s">
        <v>55</v>
      </c>
      <c r="H70" s="14" t="s">
        <v>369</v>
      </c>
      <c r="I70" s="7" t="s">
        <v>356</v>
      </c>
      <c r="J70" s="7" t="s">
        <v>62</v>
      </c>
      <c r="K70" s="7">
        <v>4</v>
      </c>
      <c r="L70" s="7" t="s">
        <v>63</v>
      </c>
      <c r="M70" s="7" t="s">
        <v>433</v>
      </c>
      <c r="N70" s="7" t="s">
        <v>471</v>
      </c>
      <c r="O70" s="7">
        <v>90</v>
      </c>
      <c r="P70" s="9">
        <v>45363</v>
      </c>
      <c r="Q70" s="19" t="s">
        <v>474</v>
      </c>
      <c r="R70" s="7" t="s">
        <v>57</v>
      </c>
      <c r="S70" s="19">
        <v>14686260</v>
      </c>
      <c r="T70" s="19">
        <v>3671565</v>
      </c>
      <c r="U70" s="16" t="s">
        <v>54</v>
      </c>
      <c r="V70" s="21">
        <v>0</v>
      </c>
      <c r="W70" s="21" t="e">
        <f t="shared" ref="W70:W130" si="67">#REF!+V70</f>
        <v>#REF!</v>
      </c>
      <c r="X70" s="43" t="s">
        <v>54</v>
      </c>
      <c r="Y70" s="7" t="s">
        <v>54</v>
      </c>
      <c r="Z70" s="16" t="s">
        <v>54</v>
      </c>
      <c r="AA70" s="16" t="s">
        <v>54</v>
      </c>
      <c r="AB70" s="7" t="s">
        <v>505</v>
      </c>
      <c r="AC70" s="17" t="s">
        <v>549</v>
      </c>
      <c r="AD70" s="17" t="s">
        <v>1693</v>
      </c>
      <c r="AE70" s="7" t="s">
        <v>58</v>
      </c>
      <c r="AF70" s="7" t="s">
        <v>130</v>
      </c>
      <c r="AG70" s="7" t="s">
        <v>130</v>
      </c>
      <c r="AH70" s="7" t="s">
        <v>99</v>
      </c>
      <c r="AI70" s="7" t="s">
        <v>78</v>
      </c>
      <c r="AJ70" s="72" t="s">
        <v>636</v>
      </c>
      <c r="AK70" s="1" t="s">
        <v>1985</v>
      </c>
      <c r="AL70" s="7" t="s">
        <v>54</v>
      </c>
      <c r="AM70" s="87" t="s">
        <v>54</v>
      </c>
      <c r="AN70" s="7" t="s">
        <v>54</v>
      </c>
      <c r="AO70" s="7" t="s">
        <v>677</v>
      </c>
      <c r="AP70" s="24" t="s">
        <v>692</v>
      </c>
      <c r="AQ70" s="7">
        <v>89</v>
      </c>
      <c r="AR70" s="16">
        <v>45394</v>
      </c>
      <c r="AS70" s="7" t="s">
        <v>54</v>
      </c>
      <c r="AT70" s="16" t="s">
        <v>54</v>
      </c>
      <c r="AU70" s="7" t="s">
        <v>54</v>
      </c>
      <c r="AV70" s="16" t="s">
        <v>54</v>
      </c>
      <c r="AW70" s="96">
        <v>45394</v>
      </c>
      <c r="AX70" s="96">
        <v>45515</v>
      </c>
      <c r="AY70" s="7" t="s">
        <v>746</v>
      </c>
      <c r="AZ70" s="7" t="s">
        <v>760</v>
      </c>
      <c r="BA70" s="7" t="s">
        <v>54</v>
      </c>
      <c r="BB70" s="7" t="s">
        <v>54</v>
      </c>
      <c r="BC70" s="7" t="s">
        <v>54</v>
      </c>
      <c r="BD70" s="7" t="s">
        <v>54</v>
      </c>
    </row>
    <row r="71" spans="1:56" ht="15" customHeight="1" thickBot="1" x14ac:dyDescent="0.25">
      <c r="A71" s="53" t="s">
        <v>181</v>
      </c>
      <c r="B71" s="8" t="s">
        <v>148</v>
      </c>
      <c r="C71" s="29" t="s">
        <v>182</v>
      </c>
      <c r="D71" s="30" t="s">
        <v>183</v>
      </c>
      <c r="E71" s="60">
        <v>45393</v>
      </c>
      <c r="F71" s="7" t="s">
        <v>350</v>
      </c>
      <c r="G71" s="7" t="s">
        <v>55</v>
      </c>
      <c r="H71" s="14" t="s">
        <v>370</v>
      </c>
      <c r="I71" s="7" t="s">
        <v>356</v>
      </c>
      <c r="J71" s="7" t="s">
        <v>62</v>
      </c>
      <c r="K71" s="7">
        <v>8</v>
      </c>
      <c r="L71" s="7" t="s">
        <v>63</v>
      </c>
      <c r="M71" s="7" t="s">
        <v>433</v>
      </c>
      <c r="N71" s="7" t="s">
        <v>471</v>
      </c>
      <c r="O71" s="14">
        <v>109</v>
      </c>
      <c r="P71" s="10">
        <v>45373</v>
      </c>
      <c r="Q71" s="19">
        <v>109657408</v>
      </c>
      <c r="R71" s="7" t="s">
        <v>57</v>
      </c>
      <c r="S71" s="19">
        <v>109657408</v>
      </c>
      <c r="T71" s="19">
        <v>13707176</v>
      </c>
      <c r="U71" s="16">
        <v>45629</v>
      </c>
      <c r="V71" s="21">
        <v>8681211</v>
      </c>
      <c r="W71" s="21" t="e">
        <f t="shared" ref="W71:W130" si="68">#REF!+V71</f>
        <v>#REF!</v>
      </c>
      <c r="X71" s="43">
        <v>19</v>
      </c>
      <c r="Y71" s="7" t="s">
        <v>1932</v>
      </c>
      <c r="Z71" s="16" t="s">
        <v>54</v>
      </c>
      <c r="AA71" s="16" t="s">
        <v>54</v>
      </c>
      <c r="AB71" s="14" t="s">
        <v>506</v>
      </c>
      <c r="AC71" s="17" t="s">
        <v>550</v>
      </c>
      <c r="AD71" s="17" t="s">
        <v>1694</v>
      </c>
      <c r="AE71" s="14" t="s">
        <v>54</v>
      </c>
      <c r="AF71" s="7" t="s">
        <v>54</v>
      </c>
      <c r="AG71" s="7" t="s">
        <v>54</v>
      </c>
      <c r="AH71" s="14" t="s">
        <v>143</v>
      </c>
      <c r="AI71" s="14" t="s">
        <v>54</v>
      </c>
      <c r="AJ71" s="72" t="s">
        <v>54</v>
      </c>
      <c r="AK71" s="1" t="s">
        <v>1985</v>
      </c>
      <c r="AL71" s="7" t="s">
        <v>103</v>
      </c>
      <c r="AM71" s="87">
        <v>69192</v>
      </c>
      <c r="AN71" s="7" t="s">
        <v>54</v>
      </c>
      <c r="AO71" s="7" t="s">
        <v>677</v>
      </c>
      <c r="AP71" s="24" t="s">
        <v>693</v>
      </c>
      <c r="AQ71" s="14">
        <v>88</v>
      </c>
      <c r="AR71" s="22">
        <v>45394</v>
      </c>
      <c r="AS71" s="7">
        <v>360</v>
      </c>
      <c r="AT71" s="16">
        <v>45616</v>
      </c>
      <c r="AU71" s="7">
        <v>366</v>
      </c>
      <c r="AV71" s="16">
        <v>45631</v>
      </c>
      <c r="AW71" s="96">
        <v>45394</v>
      </c>
      <c r="AX71" s="96">
        <v>45656</v>
      </c>
      <c r="AY71" s="7" t="s">
        <v>761</v>
      </c>
      <c r="AZ71" s="7" t="s">
        <v>762</v>
      </c>
      <c r="BA71" s="7" t="s">
        <v>54</v>
      </c>
      <c r="BB71" s="7" t="s">
        <v>54</v>
      </c>
      <c r="BC71" s="7" t="s">
        <v>54</v>
      </c>
      <c r="BD71" s="7" t="s">
        <v>54</v>
      </c>
    </row>
    <row r="72" spans="1:56" ht="15" customHeight="1" thickBot="1" x14ac:dyDescent="0.25">
      <c r="A72" s="53" t="s">
        <v>184</v>
      </c>
      <c r="B72" s="8" t="s">
        <v>148</v>
      </c>
      <c r="C72" s="29" t="s">
        <v>185</v>
      </c>
      <c r="D72" s="30" t="s">
        <v>186</v>
      </c>
      <c r="E72" s="60">
        <v>45394</v>
      </c>
      <c r="F72" s="7" t="s">
        <v>350</v>
      </c>
      <c r="G72" s="7" t="s">
        <v>55</v>
      </c>
      <c r="H72" s="14" t="s">
        <v>371</v>
      </c>
      <c r="I72" s="7" t="s">
        <v>356</v>
      </c>
      <c r="J72" s="7" t="s">
        <v>62</v>
      </c>
      <c r="K72" s="14">
        <v>4</v>
      </c>
      <c r="L72" s="14" t="s">
        <v>434</v>
      </c>
      <c r="M72" s="14" t="s">
        <v>426</v>
      </c>
      <c r="N72" s="14" t="s">
        <v>468</v>
      </c>
      <c r="O72" s="14">
        <v>118</v>
      </c>
      <c r="P72" s="10">
        <v>45390</v>
      </c>
      <c r="Q72" s="19">
        <v>27534976</v>
      </c>
      <c r="R72" s="7" t="s">
        <v>72</v>
      </c>
      <c r="S72" s="19">
        <v>27534976</v>
      </c>
      <c r="T72" s="19">
        <v>6883744</v>
      </c>
      <c r="U72" s="22" t="s">
        <v>54</v>
      </c>
      <c r="V72" s="14">
        <v>0</v>
      </c>
      <c r="W72" s="67" t="e">
        <f t="shared" ref="W72:W130" si="69">#REF!+V72</f>
        <v>#REF!</v>
      </c>
      <c r="X72" s="43" t="s">
        <v>54</v>
      </c>
      <c r="Y72" s="7" t="s">
        <v>54</v>
      </c>
      <c r="Z72" s="16" t="s">
        <v>54</v>
      </c>
      <c r="AA72" s="16" t="s">
        <v>54</v>
      </c>
      <c r="AB72" s="14" t="s">
        <v>507</v>
      </c>
      <c r="AC72" s="17" t="s">
        <v>549</v>
      </c>
      <c r="AD72" s="17" t="s">
        <v>1693</v>
      </c>
      <c r="AE72" s="14" t="s">
        <v>58</v>
      </c>
      <c r="AF72" s="14" t="s">
        <v>554</v>
      </c>
      <c r="AG72" s="14" t="s">
        <v>555</v>
      </c>
      <c r="AH72" s="14" t="s">
        <v>86</v>
      </c>
      <c r="AI72" s="14" t="s">
        <v>65</v>
      </c>
      <c r="AJ72" s="76" t="s">
        <v>637</v>
      </c>
      <c r="AK72" s="1" t="s">
        <v>1985</v>
      </c>
      <c r="AL72" s="14" t="s">
        <v>54</v>
      </c>
      <c r="AM72" s="89" t="s">
        <v>54</v>
      </c>
      <c r="AN72" s="14" t="s">
        <v>54</v>
      </c>
      <c r="AO72" s="14" t="s">
        <v>677</v>
      </c>
      <c r="AP72" s="24" t="s">
        <v>694</v>
      </c>
      <c r="AQ72" s="14">
        <v>92</v>
      </c>
      <c r="AR72" s="22">
        <v>45397</v>
      </c>
      <c r="AS72" s="14" t="s">
        <v>54</v>
      </c>
      <c r="AT72" s="22" t="s">
        <v>54</v>
      </c>
      <c r="AU72" s="14" t="s">
        <v>54</v>
      </c>
      <c r="AV72" s="22" t="s">
        <v>54</v>
      </c>
      <c r="AW72" s="96">
        <v>45398</v>
      </c>
      <c r="AX72" s="96">
        <v>45519</v>
      </c>
      <c r="AY72" s="7" t="s">
        <v>748</v>
      </c>
      <c r="AZ72" s="7" t="s">
        <v>749</v>
      </c>
      <c r="BA72" s="7" t="s">
        <v>54</v>
      </c>
      <c r="BB72" s="7" t="s">
        <v>54</v>
      </c>
      <c r="BC72" s="7" t="s">
        <v>54</v>
      </c>
      <c r="BD72" s="7" t="s">
        <v>54</v>
      </c>
    </row>
    <row r="73" spans="1:56" ht="15" customHeight="1" x14ac:dyDescent="0.2">
      <c r="A73" s="52" t="s">
        <v>187</v>
      </c>
      <c r="B73" s="8" t="s">
        <v>148</v>
      </c>
      <c r="C73" s="29" t="s">
        <v>188</v>
      </c>
      <c r="D73" s="30" t="s">
        <v>189</v>
      </c>
      <c r="E73" s="60">
        <v>45407</v>
      </c>
      <c r="F73" s="7" t="s">
        <v>350</v>
      </c>
      <c r="G73" s="7" t="s">
        <v>66</v>
      </c>
      <c r="H73" s="14" t="s">
        <v>372</v>
      </c>
      <c r="I73" s="7" t="s">
        <v>356</v>
      </c>
      <c r="J73" s="7" t="s">
        <v>358</v>
      </c>
      <c r="K73" s="7">
        <v>248</v>
      </c>
      <c r="L73" s="7" t="s">
        <v>435</v>
      </c>
      <c r="M73" s="7" t="s">
        <v>436</v>
      </c>
      <c r="N73" s="7" t="s">
        <v>471</v>
      </c>
      <c r="O73" s="7">
        <v>81</v>
      </c>
      <c r="P73" s="9">
        <v>45352</v>
      </c>
      <c r="Q73" s="19">
        <v>345694000</v>
      </c>
      <c r="R73" s="7" t="s">
        <v>57</v>
      </c>
      <c r="S73" s="19">
        <v>344195000</v>
      </c>
      <c r="T73" s="19" t="s">
        <v>54</v>
      </c>
      <c r="U73" s="16" t="s">
        <v>54</v>
      </c>
      <c r="V73" s="21">
        <v>0</v>
      </c>
      <c r="W73" s="67" t="e">
        <f t="shared" ref="W73:W130" si="70">#REF!+V73</f>
        <v>#REF!</v>
      </c>
      <c r="X73" s="43" t="s">
        <v>54</v>
      </c>
      <c r="Y73" s="7" t="s">
        <v>54</v>
      </c>
      <c r="Z73" s="16" t="s">
        <v>54</v>
      </c>
      <c r="AA73" s="16" t="s">
        <v>54</v>
      </c>
      <c r="AB73" s="7" t="s">
        <v>508</v>
      </c>
      <c r="AC73" s="7" t="s">
        <v>550</v>
      </c>
      <c r="AD73" s="7" t="s">
        <v>1695</v>
      </c>
      <c r="AE73" s="18" t="s">
        <v>54</v>
      </c>
      <c r="AF73" s="18" t="s">
        <v>54</v>
      </c>
      <c r="AG73" s="18" t="s">
        <v>54</v>
      </c>
      <c r="AH73" s="7" t="s">
        <v>587</v>
      </c>
      <c r="AI73" s="7" t="s">
        <v>54</v>
      </c>
      <c r="AJ73" s="72" t="s">
        <v>54</v>
      </c>
      <c r="AK73" s="1" t="s">
        <v>1985</v>
      </c>
      <c r="AL73" s="17" t="s">
        <v>103</v>
      </c>
      <c r="AM73" s="87">
        <v>14366</v>
      </c>
      <c r="AN73" s="18" t="s">
        <v>54</v>
      </c>
      <c r="AO73" s="7" t="s">
        <v>678</v>
      </c>
      <c r="AP73" s="24" t="s">
        <v>695</v>
      </c>
      <c r="AQ73" s="7">
        <v>97</v>
      </c>
      <c r="AR73" s="16">
        <v>45407</v>
      </c>
      <c r="AS73" s="14" t="s">
        <v>54</v>
      </c>
      <c r="AT73" s="22" t="s">
        <v>54</v>
      </c>
      <c r="AU73" s="14" t="s">
        <v>54</v>
      </c>
      <c r="AV73" s="22" t="s">
        <v>54</v>
      </c>
      <c r="AW73" s="96">
        <v>45415</v>
      </c>
      <c r="AX73" s="96">
        <v>45656</v>
      </c>
      <c r="AY73" s="7" t="s">
        <v>61</v>
      </c>
      <c r="AZ73" s="7" t="s">
        <v>763</v>
      </c>
      <c r="BA73" s="7" t="s">
        <v>54</v>
      </c>
      <c r="BB73" s="7" t="s">
        <v>54</v>
      </c>
      <c r="BC73" s="7" t="s">
        <v>54</v>
      </c>
      <c r="BD73" s="7" t="s">
        <v>54</v>
      </c>
    </row>
    <row r="74" spans="1:56" ht="15" customHeight="1" x14ac:dyDescent="0.2">
      <c r="A74" s="53" t="s">
        <v>190</v>
      </c>
      <c r="B74" s="8" t="s">
        <v>148</v>
      </c>
      <c r="C74" s="29" t="s">
        <v>191</v>
      </c>
      <c r="D74" s="30" t="s">
        <v>192</v>
      </c>
      <c r="E74" s="60">
        <v>45397</v>
      </c>
      <c r="F74" s="7" t="s">
        <v>350</v>
      </c>
      <c r="G74" s="7" t="s">
        <v>55</v>
      </c>
      <c r="H74" s="14" t="s">
        <v>373</v>
      </c>
      <c r="I74" s="7" t="s">
        <v>356</v>
      </c>
      <c r="J74" s="7" t="s">
        <v>62</v>
      </c>
      <c r="K74" s="7">
        <v>8</v>
      </c>
      <c r="L74" s="7" t="s">
        <v>437</v>
      </c>
      <c r="M74" s="7" t="s">
        <v>438</v>
      </c>
      <c r="N74" s="7" t="s">
        <v>54</v>
      </c>
      <c r="O74" s="14">
        <v>111</v>
      </c>
      <c r="P74" s="10">
        <v>45378</v>
      </c>
      <c r="Q74" s="19">
        <v>48000000</v>
      </c>
      <c r="R74" s="7" t="s">
        <v>57</v>
      </c>
      <c r="S74" s="19">
        <v>48000000</v>
      </c>
      <c r="T74" s="19">
        <v>6000000</v>
      </c>
      <c r="U74" s="16" t="s">
        <v>54</v>
      </c>
      <c r="V74" s="21">
        <v>0</v>
      </c>
      <c r="W74" s="67" t="e">
        <f t="shared" ref="W74:W130" si="71">#REF!+V74</f>
        <v>#REF!</v>
      </c>
      <c r="X74" s="43" t="s">
        <v>54</v>
      </c>
      <c r="Y74" s="7" t="s">
        <v>54</v>
      </c>
      <c r="Z74" s="16" t="s">
        <v>54</v>
      </c>
      <c r="AA74" s="16" t="s">
        <v>54</v>
      </c>
      <c r="AB74" s="14" t="s">
        <v>509</v>
      </c>
      <c r="AC74" s="17" t="s">
        <v>549</v>
      </c>
      <c r="AD74" s="17" t="s">
        <v>1693</v>
      </c>
      <c r="AE74" s="7" t="s">
        <v>58</v>
      </c>
      <c r="AF74" s="7" t="s">
        <v>554</v>
      </c>
      <c r="AG74" s="7" t="s">
        <v>126</v>
      </c>
      <c r="AH74" s="14" t="s">
        <v>117</v>
      </c>
      <c r="AI74" s="14" t="s">
        <v>588</v>
      </c>
      <c r="AJ74" s="72" t="s">
        <v>638</v>
      </c>
      <c r="AK74" s="1" t="s">
        <v>1985</v>
      </c>
      <c r="AL74" s="7" t="s">
        <v>54</v>
      </c>
      <c r="AM74" s="87" t="s">
        <v>54</v>
      </c>
      <c r="AN74" s="7" t="s">
        <v>54</v>
      </c>
      <c r="AO74" s="7" t="s">
        <v>677</v>
      </c>
      <c r="AP74" s="23" t="s">
        <v>696</v>
      </c>
      <c r="AQ74" s="14">
        <v>94</v>
      </c>
      <c r="AR74" s="22">
        <v>45398</v>
      </c>
      <c r="AS74" s="7" t="s">
        <v>54</v>
      </c>
      <c r="AT74" s="16" t="s">
        <v>54</v>
      </c>
      <c r="AU74" s="7" t="s">
        <v>54</v>
      </c>
      <c r="AV74" s="16" t="s">
        <v>54</v>
      </c>
      <c r="AW74" s="96">
        <v>45401</v>
      </c>
      <c r="AX74" s="96">
        <v>45644</v>
      </c>
      <c r="AY74" s="7" t="s">
        <v>759</v>
      </c>
      <c r="AZ74" s="7" t="s">
        <v>1437</v>
      </c>
      <c r="BA74" s="7" t="s">
        <v>54</v>
      </c>
      <c r="BB74" s="7" t="s">
        <v>54</v>
      </c>
      <c r="BC74" s="7" t="s">
        <v>54</v>
      </c>
      <c r="BD74" s="7" t="s">
        <v>477</v>
      </c>
    </row>
    <row r="75" spans="1:56" ht="15" customHeight="1" x14ac:dyDescent="0.2">
      <c r="A75" s="53" t="s">
        <v>193</v>
      </c>
      <c r="B75" s="8" t="s">
        <v>148</v>
      </c>
      <c r="C75" s="29" t="s">
        <v>194</v>
      </c>
      <c r="D75" s="30" t="s">
        <v>195</v>
      </c>
      <c r="E75" s="60">
        <v>45412</v>
      </c>
      <c r="F75" s="7" t="s">
        <v>351</v>
      </c>
      <c r="G75" s="7" t="s">
        <v>355</v>
      </c>
      <c r="H75" s="14" t="s">
        <v>374</v>
      </c>
      <c r="I75" s="7" t="s">
        <v>375</v>
      </c>
      <c r="J75" s="7" t="s">
        <v>358</v>
      </c>
      <c r="K75" s="7">
        <v>255</v>
      </c>
      <c r="L75" s="7" t="s">
        <v>137</v>
      </c>
      <c r="M75" s="7" t="s">
        <v>138</v>
      </c>
      <c r="N75" s="7" t="s">
        <v>471</v>
      </c>
      <c r="O75" s="7">
        <v>119</v>
      </c>
      <c r="P75" s="9">
        <v>45392</v>
      </c>
      <c r="Q75" s="19">
        <v>17200000</v>
      </c>
      <c r="R75" s="7" t="s">
        <v>57</v>
      </c>
      <c r="S75" s="19">
        <v>17058673</v>
      </c>
      <c r="T75" s="19" t="s">
        <v>54</v>
      </c>
      <c r="U75" s="16" t="s">
        <v>54</v>
      </c>
      <c r="V75" s="21">
        <v>0</v>
      </c>
      <c r="W75" s="67" t="e">
        <f t="shared" ref="W75:W130" si="72">#REF!+V75</f>
        <v>#REF!</v>
      </c>
      <c r="X75" s="43" t="s">
        <v>1933</v>
      </c>
      <c r="Y75" s="7">
        <v>299</v>
      </c>
      <c r="Z75" s="16" t="s">
        <v>54</v>
      </c>
      <c r="AA75" s="16" t="s">
        <v>54</v>
      </c>
      <c r="AB75" s="7" t="s">
        <v>510</v>
      </c>
      <c r="AC75" s="17" t="s">
        <v>550</v>
      </c>
      <c r="AD75" s="17" t="s">
        <v>1694</v>
      </c>
      <c r="AE75" s="7" t="s">
        <v>54</v>
      </c>
      <c r="AF75" s="7" t="s">
        <v>54</v>
      </c>
      <c r="AG75" s="7" t="s">
        <v>54</v>
      </c>
      <c r="AH75" s="7" t="s">
        <v>54</v>
      </c>
      <c r="AI75" s="7" t="s">
        <v>54</v>
      </c>
      <c r="AJ75" s="72" t="s">
        <v>54</v>
      </c>
      <c r="AK75" s="1" t="s">
        <v>1985</v>
      </c>
      <c r="AL75" s="7" t="s">
        <v>103</v>
      </c>
      <c r="AM75" s="87">
        <v>27</v>
      </c>
      <c r="AN75" s="7" t="s">
        <v>54</v>
      </c>
      <c r="AO75" s="7" t="s">
        <v>678</v>
      </c>
      <c r="AP75" s="23" t="s">
        <v>139</v>
      </c>
      <c r="AQ75" s="7">
        <v>99</v>
      </c>
      <c r="AR75" s="16">
        <v>45412</v>
      </c>
      <c r="AS75" s="7" t="s">
        <v>54</v>
      </c>
      <c r="AT75" s="16" t="s">
        <v>54</v>
      </c>
      <c r="AU75" s="7" t="s">
        <v>54</v>
      </c>
      <c r="AV75" s="16" t="s">
        <v>54</v>
      </c>
      <c r="AW75" s="96">
        <v>45415</v>
      </c>
      <c r="AX75" s="96">
        <v>45350</v>
      </c>
      <c r="AY75" s="7" t="s">
        <v>61</v>
      </c>
      <c r="AZ75" s="7" t="s">
        <v>763</v>
      </c>
      <c r="BA75" s="7" t="s">
        <v>54</v>
      </c>
      <c r="BB75" s="7" t="s">
        <v>54</v>
      </c>
      <c r="BC75" s="7" t="s">
        <v>54</v>
      </c>
      <c r="BD75" s="7" t="s">
        <v>54</v>
      </c>
    </row>
    <row r="76" spans="1:56" ht="15" customHeight="1" x14ac:dyDescent="0.2">
      <c r="A76" s="53" t="s">
        <v>196</v>
      </c>
      <c r="B76" s="8" t="s">
        <v>148</v>
      </c>
      <c r="C76" s="29" t="s">
        <v>197</v>
      </c>
      <c r="D76" s="30" t="s">
        <v>198</v>
      </c>
      <c r="E76" s="60">
        <v>45411</v>
      </c>
      <c r="F76" s="7" t="s">
        <v>350</v>
      </c>
      <c r="G76" s="7" t="s">
        <v>55</v>
      </c>
      <c r="H76" s="14" t="s">
        <v>376</v>
      </c>
      <c r="I76" s="7" t="s">
        <v>356</v>
      </c>
      <c r="J76" s="7" t="s">
        <v>62</v>
      </c>
      <c r="K76" s="7">
        <v>4</v>
      </c>
      <c r="L76" s="7" t="s">
        <v>63</v>
      </c>
      <c r="M76" s="7" t="s">
        <v>64</v>
      </c>
      <c r="N76" s="7" t="s">
        <v>471</v>
      </c>
      <c r="O76" s="7">
        <v>120</v>
      </c>
      <c r="P76" s="9">
        <v>45394</v>
      </c>
      <c r="Q76" s="19">
        <v>54828704</v>
      </c>
      <c r="R76" s="7" t="s">
        <v>57</v>
      </c>
      <c r="S76" s="19">
        <v>52870536</v>
      </c>
      <c r="T76" s="19">
        <v>13217634</v>
      </c>
      <c r="U76" s="16">
        <v>45537</v>
      </c>
      <c r="V76" s="21">
        <v>8811756</v>
      </c>
      <c r="W76" s="67" t="e">
        <f t="shared" ref="W76:W130" si="73">#REF!+V76</f>
        <v>#REF!</v>
      </c>
      <c r="X76" s="43">
        <v>20</v>
      </c>
      <c r="Y76" s="7">
        <v>140</v>
      </c>
      <c r="Z76" s="16" t="s">
        <v>54</v>
      </c>
      <c r="AA76" s="16" t="s">
        <v>54</v>
      </c>
      <c r="AB76" s="7" t="s">
        <v>131</v>
      </c>
      <c r="AC76" s="17" t="s">
        <v>549</v>
      </c>
      <c r="AD76" s="17" t="s">
        <v>1693</v>
      </c>
      <c r="AE76" s="7" t="s">
        <v>58</v>
      </c>
      <c r="AF76" s="7" t="s">
        <v>563</v>
      </c>
      <c r="AG76" s="7" t="s">
        <v>132</v>
      </c>
      <c r="AH76" s="7" t="s">
        <v>127</v>
      </c>
      <c r="AI76" s="7" t="s">
        <v>78</v>
      </c>
      <c r="AJ76" s="72" t="s">
        <v>54</v>
      </c>
      <c r="AK76" s="1" t="s">
        <v>1985</v>
      </c>
      <c r="AL76" s="7" t="s">
        <v>54</v>
      </c>
      <c r="AM76" s="87" t="s">
        <v>54</v>
      </c>
      <c r="AN76" s="7" t="s">
        <v>54</v>
      </c>
      <c r="AO76" s="7" t="s">
        <v>677</v>
      </c>
      <c r="AP76" s="24" t="s">
        <v>697</v>
      </c>
      <c r="AQ76" s="7">
        <v>98</v>
      </c>
      <c r="AR76" s="16">
        <v>45412</v>
      </c>
      <c r="AS76" s="7">
        <v>304</v>
      </c>
      <c r="AT76" s="16">
        <v>45534</v>
      </c>
      <c r="AU76" s="7">
        <v>271</v>
      </c>
      <c r="AV76" s="16">
        <v>45537</v>
      </c>
      <c r="AW76" s="96">
        <v>45415</v>
      </c>
      <c r="AX76" s="96">
        <v>45557</v>
      </c>
      <c r="AY76" s="7" t="s">
        <v>755</v>
      </c>
      <c r="AZ76" s="7" t="s">
        <v>758</v>
      </c>
      <c r="BA76" s="7" t="s">
        <v>54</v>
      </c>
      <c r="BB76" s="7" t="s">
        <v>54</v>
      </c>
      <c r="BC76" s="7" t="s">
        <v>54</v>
      </c>
      <c r="BD76" s="7" t="s">
        <v>54</v>
      </c>
    </row>
    <row r="77" spans="1:56" ht="15" customHeight="1" x14ac:dyDescent="0.2">
      <c r="A77" s="52" t="s">
        <v>199</v>
      </c>
      <c r="B77" s="8" t="s">
        <v>148</v>
      </c>
      <c r="C77" s="29" t="s">
        <v>200</v>
      </c>
      <c r="D77" s="30" t="s">
        <v>201</v>
      </c>
      <c r="E77" s="59">
        <v>45412</v>
      </c>
      <c r="F77" s="7" t="s">
        <v>350</v>
      </c>
      <c r="G77" s="7" t="s">
        <v>140</v>
      </c>
      <c r="H77" s="14" t="s">
        <v>377</v>
      </c>
      <c r="I77" s="7" t="s">
        <v>356</v>
      </c>
      <c r="J77" s="7" t="s">
        <v>62</v>
      </c>
      <c r="K77" s="7">
        <v>12</v>
      </c>
      <c r="L77" s="7" t="s">
        <v>141</v>
      </c>
      <c r="M77" s="7" t="s">
        <v>439</v>
      </c>
      <c r="N77" s="7" t="s">
        <v>471</v>
      </c>
      <c r="O77" s="7">
        <v>126</v>
      </c>
      <c r="P77" s="9">
        <v>45405</v>
      </c>
      <c r="Q77" s="19">
        <v>571731000</v>
      </c>
      <c r="R77" s="7" t="s">
        <v>57</v>
      </c>
      <c r="S77" s="19">
        <v>520043216</v>
      </c>
      <c r="T77" s="19" t="s">
        <v>54</v>
      </c>
      <c r="U77" s="16" t="s">
        <v>54</v>
      </c>
      <c r="V77" s="21">
        <v>0</v>
      </c>
      <c r="W77" s="67" t="e">
        <f t="shared" ref="W77:W130" si="74">#REF!+V77</f>
        <v>#REF!</v>
      </c>
      <c r="X77" s="43" t="s">
        <v>54</v>
      </c>
      <c r="Y77" s="7" t="s">
        <v>54</v>
      </c>
      <c r="Z77" s="16" t="s">
        <v>54</v>
      </c>
      <c r="AA77" s="16" t="s">
        <v>54</v>
      </c>
      <c r="AB77" s="7" t="s">
        <v>511</v>
      </c>
      <c r="AC77" s="17" t="s">
        <v>550</v>
      </c>
      <c r="AD77" s="17" t="s">
        <v>1694</v>
      </c>
      <c r="AE77" s="18" t="s">
        <v>54</v>
      </c>
      <c r="AF77" s="18" t="s">
        <v>54</v>
      </c>
      <c r="AG77" s="18" t="s">
        <v>54</v>
      </c>
      <c r="AH77" s="7" t="s">
        <v>54</v>
      </c>
      <c r="AI77" s="7" t="s">
        <v>54</v>
      </c>
      <c r="AJ77" s="72" t="s">
        <v>54</v>
      </c>
      <c r="AK77" s="1" t="s">
        <v>1985</v>
      </c>
      <c r="AL77" s="17" t="s">
        <v>103</v>
      </c>
      <c r="AM77" s="87">
        <v>37164</v>
      </c>
      <c r="AN77" s="7" t="s">
        <v>54</v>
      </c>
      <c r="AO77" s="7" t="s">
        <v>678</v>
      </c>
      <c r="AP77" s="23" t="s">
        <v>142</v>
      </c>
      <c r="AQ77" s="7">
        <v>100</v>
      </c>
      <c r="AR77" s="16">
        <v>45414</v>
      </c>
      <c r="AS77" s="7" t="s">
        <v>54</v>
      </c>
      <c r="AT77" s="16" t="s">
        <v>54</v>
      </c>
      <c r="AU77" s="7" t="s">
        <v>54</v>
      </c>
      <c r="AV77" s="16" t="s">
        <v>54</v>
      </c>
      <c r="AW77" s="96">
        <v>45414</v>
      </c>
      <c r="AX77" s="96">
        <v>45778</v>
      </c>
      <c r="AY77" s="7" t="s">
        <v>61</v>
      </c>
      <c r="AZ77" s="7" t="s">
        <v>763</v>
      </c>
      <c r="BA77" s="7" t="s">
        <v>54</v>
      </c>
      <c r="BB77" s="7" t="s">
        <v>54</v>
      </c>
      <c r="BC77" s="7" t="s">
        <v>54</v>
      </c>
      <c r="BD77" s="7" t="s">
        <v>54</v>
      </c>
    </row>
    <row r="78" spans="1:56" ht="15" customHeight="1" x14ac:dyDescent="0.2">
      <c r="A78" s="53" t="s">
        <v>202</v>
      </c>
      <c r="B78" s="8" t="s">
        <v>148</v>
      </c>
      <c r="C78" s="29" t="s">
        <v>203</v>
      </c>
      <c r="D78" s="30" t="s">
        <v>204</v>
      </c>
      <c r="E78" s="59">
        <v>45415</v>
      </c>
      <c r="F78" s="7" t="s">
        <v>350</v>
      </c>
      <c r="G78" s="7" t="s">
        <v>55</v>
      </c>
      <c r="H78" s="14" t="s">
        <v>378</v>
      </c>
      <c r="I78" s="7" t="s">
        <v>356</v>
      </c>
      <c r="J78" s="7" t="s">
        <v>62</v>
      </c>
      <c r="K78" s="7">
        <v>3</v>
      </c>
      <c r="L78" s="7" t="s">
        <v>69</v>
      </c>
      <c r="M78" s="7" t="s">
        <v>426</v>
      </c>
      <c r="N78" s="7" t="s">
        <v>468</v>
      </c>
      <c r="O78" s="7">
        <v>128</v>
      </c>
      <c r="P78" s="9">
        <v>45406</v>
      </c>
      <c r="Q78" s="19">
        <v>21412566</v>
      </c>
      <c r="R78" s="7" t="s">
        <v>72</v>
      </c>
      <c r="S78" s="19">
        <v>21412566</v>
      </c>
      <c r="T78" s="19">
        <v>7137522</v>
      </c>
      <c r="U78" s="16" t="s">
        <v>54</v>
      </c>
      <c r="V78" s="21">
        <v>0</v>
      </c>
      <c r="W78" s="67" t="e">
        <f t="shared" ref="W78:W130" si="75">#REF!+V78</f>
        <v>#REF!</v>
      </c>
      <c r="X78" s="43" t="s">
        <v>54</v>
      </c>
      <c r="Y78" s="7" t="s">
        <v>54</v>
      </c>
      <c r="Z78" s="16" t="s">
        <v>54</v>
      </c>
      <c r="AA78" s="16" t="s">
        <v>54</v>
      </c>
      <c r="AB78" s="7" t="s">
        <v>512</v>
      </c>
      <c r="AC78" s="17" t="s">
        <v>549</v>
      </c>
      <c r="AD78" s="17" t="s">
        <v>1693</v>
      </c>
      <c r="AE78" s="7" t="s">
        <v>58</v>
      </c>
      <c r="AF78" s="7" t="s">
        <v>115</v>
      </c>
      <c r="AG78" s="7" t="s">
        <v>564</v>
      </c>
      <c r="AH78" s="7" t="s">
        <v>110</v>
      </c>
      <c r="AI78" s="7" t="s">
        <v>65</v>
      </c>
      <c r="AJ78" s="72" t="s">
        <v>639</v>
      </c>
      <c r="AK78" s="1" t="s">
        <v>1985</v>
      </c>
      <c r="AL78" s="7" t="s">
        <v>54</v>
      </c>
      <c r="AM78" s="87" t="s">
        <v>54</v>
      </c>
      <c r="AN78" s="7" t="s">
        <v>54</v>
      </c>
      <c r="AO78" s="7" t="s">
        <v>677</v>
      </c>
      <c r="AP78" s="23" t="s">
        <v>698</v>
      </c>
      <c r="AQ78" s="7">
        <v>101</v>
      </c>
      <c r="AR78" s="16">
        <v>45418</v>
      </c>
      <c r="AS78" s="7" t="s">
        <v>54</v>
      </c>
      <c r="AT78" s="16" t="s">
        <v>54</v>
      </c>
      <c r="AU78" s="7" t="s">
        <v>54</v>
      </c>
      <c r="AV78" s="16" t="s">
        <v>54</v>
      </c>
      <c r="AW78" s="96">
        <v>45418</v>
      </c>
      <c r="AX78" s="96">
        <v>45509</v>
      </c>
      <c r="AY78" s="7" t="s">
        <v>752</v>
      </c>
      <c r="AZ78" s="7" t="s">
        <v>762</v>
      </c>
      <c r="BA78" s="7" t="s">
        <v>54</v>
      </c>
      <c r="BB78" s="7" t="s">
        <v>54</v>
      </c>
      <c r="BC78" s="7" t="s">
        <v>54</v>
      </c>
      <c r="BD78" s="7" t="s">
        <v>54</v>
      </c>
    </row>
    <row r="79" spans="1:56" ht="15" customHeight="1" x14ac:dyDescent="0.2">
      <c r="A79" s="53" t="s">
        <v>205</v>
      </c>
      <c r="B79" s="8" t="s">
        <v>148</v>
      </c>
      <c r="C79" s="29" t="s">
        <v>206</v>
      </c>
      <c r="D79" s="30" t="s">
        <v>207</v>
      </c>
      <c r="E79" s="59">
        <v>45415</v>
      </c>
      <c r="F79" s="7" t="s">
        <v>350</v>
      </c>
      <c r="G79" s="7" t="s">
        <v>55</v>
      </c>
      <c r="H79" s="14" t="s">
        <v>379</v>
      </c>
      <c r="I79" s="7" t="s">
        <v>356</v>
      </c>
      <c r="J79" s="7" t="s">
        <v>358</v>
      </c>
      <c r="K79" s="7">
        <v>230</v>
      </c>
      <c r="L79" s="7" t="s">
        <v>440</v>
      </c>
      <c r="M79" s="7" t="s">
        <v>64</v>
      </c>
      <c r="N79" s="7" t="s">
        <v>471</v>
      </c>
      <c r="O79" s="7">
        <v>131</v>
      </c>
      <c r="P79" s="9">
        <v>45406</v>
      </c>
      <c r="Q79" s="19">
        <v>81266666</v>
      </c>
      <c r="R79" s="7" t="s">
        <v>57</v>
      </c>
      <c r="S79" s="19">
        <v>81266666</v>
      </c>
      <c r="T79" s="19">
        <v>10600000</v>
      </c>
      <c r="U79" s="16" t="s">
        <v>1927</v>
      </c>
      <c r="V79" s="21">
        <v>6360000</v>
      </c>
      <c r="W79" s="67" t="e">
        <f t="shared" ref="W79:W130" si="76">#REF!+V79</f>
        <v>#REF!</v>
      </c>
      <c r="X79" s="43" t="s">
        <v>1934</v>
      </c>
      <c r="Y79" s="7" t="s">
        <v>1935</v>
      </c>
      <c r="Z79" s="16" t="s">
        <v>54</v>
      </c>
      <c r="AA79" s="16" t="s">
        <v>54</v>
      </c>
      <c r="AB79" s="7" t="s">
        <v>513</v>
      </c>
      <c r="AC79" s="17" t="s">
        <v>549</v>
      </c>
      <c r="AD79" s="17" t="s">
        <v>1693</v>
      </c>
      <c r="AE79" s="7" t="s">
        <v>58</v>
      </c>
      <c r="AF79" s="7" t="s">
        <v>85</v>
      </c>
      <c r="AG79" s="7" t="s">
        <v>565</v>
      </c>
      <c r="AH79" s="17" t="s">
        <v>589</v>
      </c>
      <c r="AI79" s="17" t="s">
        <v>78</v>
      </c>
      <c r="AJ79" s="72" t="s">
        <v>640</v>
      </c>
      <c r="AK79" s="1" t="s">
        <v>1985</v>
      </c>
      <c r="AL79" s="7" t="s">
        <v>54</v>
      </c>
      <c r="AM79" s="87" t="s">
        <v>54</v>
      </c>
      <c r="AN79" s="7" t="s">
        <v>54</v>
      </c>
      <c r="AO79" s="7" t="s">
        <v>677</v>
      </c>
      <c r="AP79" s="23" t="s">
        <v>699</v>
      </c>
      <c r="AQ79" s="7">
        <v>102</v>
      </c>
      <c r="AR79" s="16">
        <v>45418</v>
      </c>
      <c r="AS79" s="7">
        <v>394</v>
      </c>
      <c r="AT79" s="16">
        <v>45629</v>
      </c>
      <c r="AU79" s="7">
        <v>434</v>
      </c>
      <c r="AV79" s="16">
        <v>45644</v>
      </c>
      <c r="AW79" s="96">
        <v>45418</v>
      </c>
      <c r="AX79" s="96">
        <v>45670</v>
      </c>
      <c r="AY79" s="7" t="s">
        <v>755</v>
      </c>
      <c r="AZ79" s="7" t="s">
        <v>758</v>
      </c>
      <c r="BA79" s="7" t="s">
        <v>54</v>
      </c>
      <c r="BB79" s="7" t="s">
        <v>54</v>
      </c>
      <c r="BC79" s="7" t="s">
        <v>54</v>
      </c>
      <c r="BD79" s="7" t="s">
        <v>54</v>
      </c>
    </row>
    <row r="80" spans="1:56" ht="15" customHeight="1" x14ac:dyDescent="0.2">
      <c r="A80" s="53" t="s">
        <v>208</v>
      </c>
      <c r="B80" s="8" t="s">
        <v>148</v>
      </c>
      <c r="C80" s="29" t="s">
        <v>209</v>
      </c>
      <c r="D80" s="30" t="s">
        <v>210</v>
      </c>
      <c r="E80" s="59">
        <v>45421</v>
      </c>
      <c r="F80" s="7" t="s">
        <v>350</v>
      </c>
      <c r="G80" s="7" t="s">
        <v>55</v>
      </c>
      <c r="H80" s="14" t="s">
        <v>380</v>
      </c>
      <c r="I80" s="7" t="s">
        <v>356</v>
      </c>
      <c r="J80" s="7" t="s">
        <v>62</v>
      </c>
      <c r="K80" s="7">
        <v>4</v>
      </c>
      <c r="L80" s="7" t="s">
        <v>69</v>
      </c>
      <c r="M80" s="7" t="s">
        <v>426</v>
      </c>
      <c r="N80" s="7" t="s">
        <v>468</v>
      </c>
      <c r="O80" s="7">
        <v>130</v>
      </c>
      <c r="P80" s="9">
        <v>45406</v>
      </c>
      <c r="Q80" s="19">
        <v>37057392</v>
      </c>
      <c r="R80" s="7" t="s">
        <v>72</v>
      </c>
      <c r="S80" s="19">
        <v>37057392</v>
      </c>
      <c r="T80" s="19">
        <v>9264348</v>
      </c>
      <c r="U80" s="16" t="s">
        <v>54</v>
      </c>
      <c r="V80" s="21">
        <v>0</v>
      </c>
      <c r="W80" s="21" t="e">
        <f t="shared" ref="W80:W130" si="77">#REF!+V80</f>
        <v>#REF!</v>
      </c>
      <c r="X80" s="43" t="s">
        <v>54</v>
      </c>
      <c r="Y80" s="7" t="s">
        <v>54</v>
      </c>
      <c r="Z80" s="16" t="s">
        <v>54</v>
      </c>
      <c r="AA80" s="16" t="s">
        <v>54</v>
      </c>
      <c r="AB80" s="7" t="s">
        <v>514</v>
      </c>
      <c r="AC80" s="17" t="s">
        <v>549</v>
      </c>
      <c r="AD80" s="17" t="s">
        <v>1693</v>
      </c>
      <c r="AE80" s="7" t="s">
        <v>58</v>
      </c>
      <c r="AF80" s="7" t="s">
        <v>130</v>
      </c>
      <c r="AG80" s="7" t="s">
        <v>130</v>
      </c>
      <c r="AH80" s="17" t="s">
        <v>97</v>
      </c>
      <c r="AI80" s="17" t="s">
        <v>78</v>
      </c>
      <c r="AJ80" s="74" t="s">
        <v>641</v>
      </c>
      <c r="AK80" s="1" t="s">
        <v>1985</v>
      </c>
      <c r="AL80" s="7" t="s">
        <v>54</v>
      </c>
      <c r="AM80" s="87" t="s">
        <v>54</v>
      </c>
      <c r="AN80" s="7" t="s">
        <v>54</v>
      </c>
      <c r="AO80" s="7" t="s">
        <v>677</v>
      </c>
      <c r="AP80" s="23" t="s">
        <v>680</v>
      </c>
      <c r="AQ80" s="7">
        <v>108</v>
      </c>
      <c r="AR80" s="16">
        <v>45421</v>
      </c>
      <c r="AS80" s="7" t="s">
        <v>54</v>
      </c>
      <c r="AT80" s="16" t="s">
        <v>54</v>
      </c>
      <c r="AU80" s="7" t="s">
        <v>54</v>
      </c>
      <c r="AV80" s="16" t="s">
        <v>54</v>
      </c>
      <c r="AW80" s="96">
        <v>45421</v>
      </c>
      <c r="AX80" s="96">
        <v>45543</v>
      </c>
      <c r="AY80" s="7" t="s">
        <v>750</v>
      </c>
      <c r="AZ80" s="7" t="s">
        <v>757</v>
      </c>
      <c r="BA80" s="7" t="s">
        <v>54</v>
      </c>
      <c r="BB80" s="7" t="s">
        <v>54</v>
      </c>
      <c r="BC80" s="7" t="s">
        <v>54</v>
      </c>
      <c r="BD80" s="7" t="s">
        <v>54</v>
      </c>
    </row>
    <row r="81" spans="1:56" ht="15" customHeight="1" x14ac:dyDescent="0.2">
      <c r="A81" s="53" t="s">
        <v>211</v>
      </c>
      <c r="B81" s="8" t="s">
        <v>148</v>
      </c>
      <c r="C81" s="29" t="s">
        <v>212</v>
      </c>
      <c r="D81" s="30" t="s">
        <v>213</v>
      </c>
      <c r="E81" s="59">
        <v>45422</v>
      </c>
      <c r="F81" s="7" t="s">
        <v>350</v>
      </c>
      <c r="G81" s="7" t="s">
        <v>55</v>
      </c>
      <c r="H81" s="14" t="s">
        <v>381</v>
      </c>
      <c r="I81" s="7" t="s">
        <v>356</v>
      </c>
      <c r="J81" s="7" t="s">
        <v>62</v>
      </c>
      <c r="K81" s="7">
        <v>3</v>
      </c>
      <c r="L81" s="7" t="s">
        <v>69</v>
      </c>
      <c r="M81" s="7" t="s">
        <v>70</v>
      </c>
      <c r="N81" s="7" t="s">
        <v>71</v>
      </c>
      <c r="O81" s="7">
        <v>129</v>
      </c>
      <c r="P81" s="9">
        <v>45406</v>
      </c>
      <c r="Q81" s="19">
        <v>30841146</v>
      </c>
      <c r="R81" s="7" t="s">
        <v>72</v>
      </c>
      <c r="S81" s="19">
        <v>30841146</v>
      </c>
      <c r="T81" s="19">
        <v>10280382</v>
      </c>
      <c r="U81" s="16" t="s">
        <v>54</v>
      </c>
      <c r="V81" s="21">
        <v>0</v>
      </c>
      <c r="W81" s="21" t="e">
        <f t="shared" ref="W81:W130" si="78">#REF!+V81</f>
        <v>#REF!</v>
      </c>
      <c r="X81" s="43" t="s">
        <v>54</v>
      </c>
      <c r="Y81" s="7" t="s">
        <v>54</v>
      </c>
      <c r="Z81" s="16" t="s">
        <v>54</v>
      </c>
      <c r="AA81" s="16" t="s">
        <v>54</v>
      </c>
      <c r="AB81" s="7" t="s">
        <v>515</v>
      </c>
      <c r="AC81" s="17" t="s">
        <v>549</v>
      </c>
      <c r="AD81" s="17" t="s">
        <v>1693</v>
      </c>
      <c r="AE81" s="7" t="s">
        <v>58</v>
      </c>
      <c r="AF81" s="7" t="s">
        <v>130</v>
      </c>
      <c r="AG81" s="7" t="s">
        <v>130</v>
      </c>
      <c r="AH81" s="7" t="s">
        <v>585</v>
      </c>
      <c r="AI81" s="7" t="s">
        <v>78</v>
      </c>
      <c r="AJ81" s="72" t="s">
        <v>642</v>
      </c>
      <c r="AK81" s="1" t="s">
        <v>1985</v>
      </c>
      <c r="AL81" s="7" t="s">
        <v>54</v>
      </c>
      <c r="AM81" s="87" t="s">
        <v>54</v>
      </c>
      <c r="AN81" s="7" t="s">
        <v>54</v>
      </c>
      <c r="AO81" s="7" t="s">
        <v>677</v>
      </c>
      <c r="AP81" s="23" t="s">
        <v>700</v>
      </c>
      <c r="AQ81" s="7">
        <v>109</v>
      </c>
      <c r="AR81" s="16">
        <v>45426</v>
      </c>
      <c r="AS81" s="7" t="s">
        <v>54</v>
      </c>
      <c r="AT81" s="16" t="s">
        <v>54</v>
      </c>
      <c r="AU81" s="7" t="s">
        <v>54</v>
      </c>
      <c r="AV81" s="16" t="s">
        <v>54</v>
      </c>
      <c r="AW81" s="96">
        <v>45427</v>
      </c>
      <c r="AX81" s="96">
        <v>45518</v>
      </c>
      <c r="AY81" s="7" t="s">
        <v>752</v>
      </c>
      <c r="AZ81" s="7" t="s">
        <v>762</v>
      </c>
      <c r="BA81" s="7" t="s">
        <v>54</v>
      </c>
      <c r="BB81" s="7" t="s">
        <v>54</v>
      </c>
      <c r="BC81" s="7" t="s">
        <v>54</v>
      </c>
      <c r="BD81" s="7" t="s">
        <v>54</v>
      </c>
    </row>
    <row r="82" spans="1:56" ht="15" customHeight="1" x14ac:dyDescent="0.2">
      <c r="A82" s="53" t="s">
        <v>214</v>
      </c>
      <c r="B82" s="8" t="s">
        <v>148</v>
      </c>
      <c r="C82" s="29" t="s">
        <v>215</v>
      </c>
      <c r="D82" s="30" t="s">
        <v>216</v>
      </c>
      <c r="E82" s="59">
        <v>45426</v>
      </c>
      <c r="F82" s="7" t="s">
        <v>351</v>
      </c>
      <c r="G82" s="7" t="s">
        <v>355</v>
      </c>
      <c r="H82" s="14" t="s">
        <v>382</v>
      </c>
      <c r="I82" s="7" t="s">
        <v>375</v>
      </c>
      <c r="J82" s="7" t="s">
        <v>358</v>
      </c>
      <c r="K82" s="7">
        <v>225</v>
      </c>
      <c r="L82" s="7" t="s">
        <v>441</v>
      </c>
      <c r="M82" s="7" t="s">
        <v>442</v>
      </c>
      <c r="N82" s="7" t="s">
        <v>471</v>
      </c>
      <c r="O82" s="7">
        <v>122</v>
      </c>
      <c r="P82" s="9">
        <v>45399</v>
      </c>
      <c r="Q82" s="19">
        <v>15858000</v>
      </c>
      <c r="R82" s="7" t="s">
        <v>57</v>
      </c>
      <c r="S82" s="19">
        <v>11269300</v>
      </c>
      <c r="T82" s="19" t="s">
        <v>54</v>
      </c>
      <c r="U82" s="16" t="s">
        <v>54</v>
      </c>
      <c r="V82" s="21">
        <v>0</v>
      </c>
      <c r="W82" s="67" t="e">
        <f t="shared" ref="W82:W130" si="79">#REF!+V82</f>
        <v>#REF!</v>
      </c>
      <c r="X82" s="43" t="s">
        <v>54</v>
      </c>
      <c r="Y82" s="7" t="s">
        <v>54</v>
      </c>
      <c r="Z82" s="16" t="s">
        <v>54</v>
      </c>
      <c r="AA82" s="16" t="s">
        <v>54</v>
      </c>
      <c r="AB82" s="7" t="s">
        <v>516</v>
      </c>
      <c r="AC82" s="7" t="s">
        <v>550</v>
      </c>
      <c r="AD82" s="7" t="s">
        <v>1694</v>
      </c>
      <c r="AE82" s="7" t="s">
        <v>54</v>
      </c>
      <c r="AF82" s="7" t="s">
        <v>54</v>
      </c>
      <c r="AG82" s="7" t="s">
        <v>54</v>
      </c>
      <c r="AH82" s="7" t="s">
        <v>54</v>
      </c>
      <c r="AI82" s="7" t="s">
        <v>54</v>
      </c>
      <c r="AJ82" s="72" t="s">
        <v>54</v>
      </c>
      <c r="AK82" s="1" t="s">
        <v>1985</v>
      </c>
      <c r="AL82" s="7" t="s">
        <v>54</v>
      </c>
      <c r="AM82" s="87" t="s">
        <v>54</v>
      </c>
      <c r="AN82" s="7" t="s">
        <v>54</v>
      </c>
      <c r="AO82" s="7" t="s">
        <v>678</v>
      </c>
      <c r="AP82" s="23" t="s">
        <v>701</v>
      </c>
      <c r="AQ82" s="7">
        <v>110</v>
      </c>
      <c r="AR82" s="16">
        <v>45427</v>
      </c>
      <c r="AS82" s="7" t="s">
        <v>54</v>
      </c>
      <c r="AT82" s="16" t="s">
        <v>54</v>
      </c>
      <c r="AU82" s="7" t="s">
        <v>54</v>
      </c>
      <c r="AV82" s="16" t="s">
        <v>54</v>
      </c>
      <c r="AW82" s="96">
        <v>45428</v>
      </c>
      <c r="AX82" s="96">
        <v>45656</v>
      </c>
      <c r="AY82" s="7" t="s">
        <v>61</v>
      </c>
      <c r="AZ82" s="7" t="s">
        <v>763</v>
      </c>
      <c r="BA82" s="7" t="s">
        <v>54</v>
      </c>
      <c r="BB82" s="7" t="s">
        <v>54</v>
      </c>
      <c r="BC82" s="7" t="s">
        <v>54</v>
      </c>
      <c r="BD82" s="7" t="s">
        <v>54</v>
      </c>
    </row>
    <row r="83" spans="1:56" ht="15" customHeight="1" x14ac:dyDescent="0.2">
      <c r="A83" s="53" t="s">
        <v>1205</v>
      </c>
      <c r="B83" s="8" t="s">
        <v>148</v>
      </c>
      <c r="C83" s="29" t="s">
        <v>1300</v>
      </c>
      <c r="D83" s="30" t="s">
        <v>1395</v>
      </c>
      <c r="E83" s="60">
        <v>45428</v>
      </c>
      <c r="F83" s="7" t="s">
        <v>350</v>
      </c>
      <c r="G83" s="7" t="s">
        <v>55</v>
      </c>
      <c r="H83" s="14" t="s">
        <v>1547</v>
      </c>
      <c r="I83" s="7" t="s">
        <v>356</v>
      </c>
      <c r="J83" s="7" t="s">
        <v>62</v>
      </c>
      <c r="K83" s="14">
        <v>2</v>
      </c>
      <c r="L83" s="7" t="s">
        <v>84</v>
      </c>
      <c r="M83" s="7" t="s">
        <v>427</v>
      </c>
      <c r="N83" s="7" t="s">
        <v>467</v>
      </c>
      <c r="O83" s="14">
        <v>103</v>
      </c>
      <c r="P83" s="10">
        <v>45366</v>
      </c>
      <c r="Q83" s="19">
        <v>17364420</v>
      </c>
      <c r="R83" s="7" t="s">
        <v>72</v>
      </c>
      <c r="S83" s="19">
        <v>11576280</v>
      </c>
      <c r="T83" s="19">
        <v>5788140</v>
      </c>
      <c r="U83" s="22" t="s">
        <v>54</v>
      </c>
      <c r="V83" s="21">
        <v>0</v>
      </c>
      <c r="W83" s="67" t="e">
        <f t="shared" ref="W83:W130" si="80">#REF!+V83</f>
        <v>#REF!</v>
      </c>
      <c r="X83" s="70" t="s">
        <v>54</v>
      </c>
      <c r="Y83" s="14" t="s">
        <v>54</v>
      </c>
      <c r="Z83" s="16" t="s">
        <v>54</v>
      </c>
      <c r="AA83" s="16" t="s">
        <v>54</v>
      </c>
      <c r="AB83" s="14" t="s">
        <v>1652</v>
      </c>
      <c r="AC83" s="17" t="s">
        <v>549</v>
      </c>
      <c r="AD83" s="17" t="s">
        <v>1693</v>
      </c>
      <c r="AE83" s="7" t="s">
        <v>58</v>
      </c>
      <c r="AF83" s="14" t="s">
        <v>554</v>
      </c>
      <c r="AG83" s="14" t="s">
        <v>1705</v>
      </c>
      <c r="AH83" s="14" t="s">
        <v>144</v>
      </c>
      <c r="AI83" s="7" t="s">
        <v>1718</v>
      </c>
      <c r="AJ83" s="72" t="s">
        <v>1742</v>
      </c>
      <c r="AK83" s="1" t="s">
        <v>1985</v>
      </c>
      <c r="AL83" s="14" t="s">
        <v>54</v>
      </c>
      <c r="AM83" s="89" t="s">
        <v>54</v>
      </c>
      <c r="AN83" s="14" t="s">
        <v>54</v>
      </c>
      <c r="AO83" s="14" t="s">
        <v>677</v>
      </c>
      <c r="AP83" s="23" t="s">
        <v>1829</v>
      </c>
      <c r="AQ83" s="14">
        <v>111</v>
      </c>
      <c r="AR83" s="22">
        <v>45432</v>
      </c>
      <c r="AS83" s="14" t="s">
        <v>54</v>
      </c>
      <c r="AT83" s="22" t="s">
        <v>54</v>
      </c>
      <c r="AU83" s="14" t="s">
        <v>54</v>
      </c>
      <c r="AV83" s="22" t="s">
        <v>54</v>
      </c>
      <c r="AW83" s="96">
        <v>45433</v>
      </c>
      <c r="AX83" s="96">
        <v>45493</v>
      </c>
      <c r="AY83" s="7" t="s">
        <v>753</v>
      </c>
      <c r="AZ83" s="7" t="s">
        <v>764</v>
      </c>
      <c r="BA83" s="7" t="s">
        <v>54</v>
      </c>
      <c r="BB83" s="7" t="s">
        <v>54</v>
      </c>
      <c r="BC83" s="7" t="s">
        <v>54</v>
      </c>
      <c r="BD83" s="7" t="s">
        <v>54</v>
      </c>
    </row>
    <row r="84" spans="1:56" ht="15" customHeight="1" x14ac:dyDescent="0.2">
      <c r="A84" s="53" t="s">
        <v>1206</v>
      </c>
      <c r="B84" s="8" t="s">
        <v>148</v>
      </c>
      <c r="C84" s="29" t="s">
        <v>1301</v>
      </c>
      <c r="D84" s="30" t="s">
        <v>1396</v>
      </c>
      <c r="E84" s="59">
        <v>45432</v>
      </c>
      <c r="F84" s="7" t="s">
        <v>350</v>
      </c>
      <c r="G84" s="7" t="s">
        <v>55</v>
      </c>
      <c r="H84" s="14" t="s">
        <v>1548</v>
      </c>
      <c r="I84" s="7" t="s">
        <v>356</v>
      </c>
      <c r="J84" s="7" t="s">
        <v>62</v>
      </c>
      <c r="K84" s="7">
        <v>2</v>
      </c>
      <c r="L84" s="7" t="s">
        <v>84</v>
      </c>
      <c r="M84" s="7" t="s">
        <v>1609</v>
      </c>
      <c r="N84" s="7" t="s">
        <v>470</v>
      </c>
      <c r="O84" s="7">
        <v>83</v>
      </c>
      <c r="P84" s="9">
        <v>45355</v>
      </c>
      <c r="Q84" s="19">
        <v>33109772</v>
      </c>
      <c r="R84" s="7" t="s">
        <v>72</v>
      </c>
      <c r="S84" s="19">
        <v>16554886</v>
      </c>
      <c r="T84" s="19">
        <v>8277443</v>
      </c>
      <c r="U84" s="16" t="s">
        <v>54</v>
      </c>
      <c r="V84" s="68">
        <v>0</v>
      </c>
      <c r="W84" s="67" t="e">
        <f t="shared" ref="W84:W130" si="81">#REF!+V84</f>
        <v>#REF!</v>
      </c>
      <c r="X84" s="43" t="s">
        <v>54</v>
      </c>
      <c r="Y84" s="7" t="s">
        <v>54</v>
      </c>
      <c r="Z84" s="16" t="s">
        <v>54</v>
      </c>
      <c r="AA84" s="16" t="s">
        <v>54</v>
      </c>
      <c r="AB84" s="7" t="s">
        <v>517</v>
      </c>
      <c r="AC84" s="17" t="s">
        <v>549</v>
      </c>
      <c r="AD84" s="17" t="s">
        <v>1693</v>
      </c>
      <c r="AE84" s="7" t="s">
        <v>58</v>
      </c>
      <c r="AF84" s="7" t="s">
        <v>558</v>
      </c>
      <c r="AG84" s="7" t="s">
        <v>566</v>
      </c>
      <c r="AH84" s="7" t="s">
        <v>590</v>
      </c>
      <c r="AI84" s="7" t="s">
        <v>87</v>
      </c>
      <c r="AJ84" s="72" t="s">
        <v>643</v>
      </c>
      <c r="AK84" s="1" t="s">
        <v>1985</v>
      </c>
      <c r="AL84" s="7" t="s">
        <v>54</v>
      </c>
      <c r="AM84" s="87" t="s">
        <v>54</v>
      </c>
      <c r="AN84" s="7" t="s">
        <v>54</v>
      </c>
      <c r="AO84" s="7" t="s">
        <v>677</v>
      </c>
      <c r="AP84" s="23" t="s">
        <v>1830</v>
      </c>
      <c r="AQ84" s="7">
        <v>113</v>
      </c>
      <c r="AR84" s="16">
        <v>45433</v>
      </c>
      <c r="AS84" s="7" t="s">
        <v>54</v>
      </c>
      <c r="AT84" s="16" t="s">
        <v>54</v>
      </c>
      <c r="AU84" s="7" t="s">
        <v>54</v>
      </c>
      <c r="AV84" s="16" t="s">
        <v>54</v>
      </c>
      <c r="AW84" s="96">
        <v>45433</v>
      </c>
      <c r="AX84" s="96">
        <v>45493</v>
      </c>
      <c r="AY84" s="7" t="s">
        <v>753</v>
      </c>
      <c r="AZ84" s="7" t="s">
        <v>764</v>
      </c>
      <c r="BA84" s="7" t="s">
        <v>54</v>
      </c>
      <c r="BB84" s="7" t="s">
        <v>54</v>
      </c>
      <c r="BC84" s="7" t="s">
        <v>54</v>
      </c>
      <c r="BD84" s="7" t="s">
        <v>54</v>
      </c>
    </row>
    <row r="85" spans="1:56" ht="15" customHeight="1" x14ac:dyDescent="0.2">
      <c r="A85" s="53" t="s">
        <v>217</v>
      </c>
      <c r="B85" s="8" t="s">
        <v>148</v>
      </c>
      <c r="C85" s="29" t="s">
        <v>218</v>
      </c>
      <c r="D85" s="30" t="s">
        <v>219</v>
      </c>
      <c r="E85" s="60">
        <v>45434</v>
      </c>
      <c r="F85" s="7" t="s">
        <v>350</v>
      </c>
      <c r="G85" s="7" t="s">
        <v>55</v>
      </c>
      <c r="H85" s="14" t="s">
        <v>383</v>
      </c>
      <c r="I85" s="7" t="s">
        <v>356</v>
      </c>
      <c r="J85" s="7" t="s">
        <v>62</v>
      </c>
      <c r="K85" s="7">
        <v>4</v>
      </c>
      <c r="L85" s="7" t="s">
        <v>63</v>
      </c>
      <c r="M85" s="7" t="s">
        <v>64</v>
      </c>
      <c r="N85" s="7" t="s">
        <v>54</v>
      </c>
      <c r="O85" s="7">
        <v>140</v>
      </c>
      <c r="P85" s="9">
        <v>45427</v>
      </c>
      <c r="Q85" s="19">
        <v>13213200</v>
      </c>
      <c r="R85" s="7" t="s">
        <v>57</v>
      </c>
      <c r="S85" s="19">
        <v>13213200</v>
      </c>
      <c r="T85" s="19">
        <v>3303300</v>
      </c>
      <c r="U85" s="16" t="s">
        <v>54</v>
      </c>
      <c r="V85" s="21">
        <v>0</v>
      </c>
      <c r="W85" s="67" t="e">
        <f t="shared" ref="W85:W130" si="82">#REF!+V85</f>
        <v>#REF!</v>
      </c>
      <c r="X85" s="70" t="s">
        <v>54</v>
      </c>
      <c r="Y85" s="14" t="s">
        <v>54</v>
      </c>
      <c r="Z85" s="16" t="s">
        <v>54</v>
      </c>
      <c r="AA85" s="16" t="s">
        <v>54</v>
      </c>
      <c r="AB85" s="7" t="s">
        <v>518</v>
      </c>
      <c r="AC85" s="17" t="s">
        <v>549</v>
      </c>
      <c r="AD85" s="17" t="s">
        <v>1693</v>
      </c>
      <c r="AE85" s="7" t="s">
        <v>58</v>
      </c>
      <c r="AF85" s="7" t="s">
        <v>130</v>
      </c>
      <c r="AG85" s="7" t="s">
        <v>130</v>
      </c>
      <c r="AH85" s="17" t="s">
        <v>591</v>
      </c>
      <c r="AI85" s="17" t="s">
        <v>78</v>
      </c>
      <c r="AJ85" s="72" t="s">
        <v>644</v>
      </c>
      <c r="AK85" s="1" t="s">
        <v>1985</v>
      </c>
      <c r="AL85" s="17" t="s">
        <v>54</v>
      </c>
      <c r="AM85" s="87" t="s">
        <v>54</v>
      </c>
      <c r="AN85" s="17" t="s">
        <v>54</v>
      </c>
      <c r="AO85" s="17" t="s">
        <v>677</v>
      </c>
      <c r="AP85" s="23" t="s">
        <v>702</v>
      </c>
      <c r="AQ85" s="7">
        <v>115</v>
      </c>
      <c r="AR85" s="16">
        <v>45434</v>
      </c>
      <c r="AS85" s="7" t="s">
        <v>54</v>
      </c>
      <c r="AT85" s="16" t="s">
        <v>54</v>
      </c>
      <c r="AU85" s="7" t="s">
        <v>54</v>
      </c>
      <c r="AV85" s="16" t="s">
        <v>54</v>
      </c>
      <c r="AW85" s="96">
        <v>45435</v>
      </c>
      <c r="AX85" s="96">
        <v>45557</v>
      </c>
      <c r="AY85" s="7" t="s">
        <v>752</v>
      </c>
      <c r="AZ85" s="7" t="s">
        <v>762</v>
      </c>
      <c r="BA85" s="7" t="s">
        <v>54</v>
      </c>
      <c r="BB85" s="7" t="s">
        <v>54</v>
      </c>
      <c r="BC85" s="7" t="s">
        <v>54</v>
      </c>
      <c r="BD85" s="7" t="s">
        <v>54</v>
      </c>
    </row>
    <row r="86" spans="1:56" ht="15" customHeight="1" x14ac:dyDescent="0.2">
      <c r="A86" s="53" t="s">
        <v>1207</v>
      </c>
      <c r="B86" s="8" t="s">
        <v>148</v>
      </c>
      <c r="C86" s="29" t="s">
        <v>1302</v>
      </c>
      <c r="D86" s="30" t="s">
        <v>1397</v>
      </c>
      <c r="E86" s="60">
        <v>45433</v>
      </c>
      <c r="F86" s="7" t="s">
        <v>350</v>
      </c>
      <c r="G86" s="7" t="s">
        <v>55</v>
      </c>
      <c r="H86" s="14" t="s">
        <v>1549</v>
      </c>
      <c r="I86" s="7" t="s">
        <v>356</v>
      </c>
      <c r="J86" s="7" t="s">
        <v>62</v>
      </c>
      <c r="K86" s="7">
        <v>2</v>
      </c>
      <c r="L86" s="7" t="s">
        <v>84</v>
      </c>
      <c r="M86" s="7" t="s">
        <v>1609</v>
      </c>
      <c r="N86" s="17" t="s">
        <v>472</v>
      </c>
      <c r="O86" s="7">
        <v>143</v>
      </c>
      <c r="P86" s="9">
        <v>45429</v>
      </c>
      <c r="Q86" s="19">
        <v>17623515</v>
      </c>
      <c r="R86" s="7" t="s">
        <v>72</v>
      </c>
      <c r="S86" s="19">
        <v>11749000</v>
      </c>
      <c r="T86" s="19">
        <v>5874500</v>
      </c>
      <c r="U86" s="16" t="s">
        <v>54</v>
      </c>
      <c r="V86" s="21">
        <v>0</v>
      </c>
      <c r="W86" s="67" t="e">
        <f t="shared" ref="W86:W130" si="83">#REF!+V86</f>
        <v>#REF!</v>
      </c>
      <c r="X86" s="43" t="s">
        <v>54</v>
      </c>
      <c r="Y86" s="7" t="s">
        <v>54</v>
      </c>
      <c r="Z86" s="16" t="s">
        <v>54</v>
      </c>
      <c r="AA86" s="16" t="s">
        <v>54</v>
      </c>
      <c r="AB86" s="7" t="s">
        <v>519</v>
      </c>
      <c r="AC86" s="17" t="s">
        <v>549</v>
      </c>
      <c r="AD86" s="17" t="s">
        <v>1693</v>
      </c>
      <c r="AE86" s="7" t="s">
        <v>58</v>
      </c>
      <c r="AF86" s="7" t="s">
        <v>130</v>
      </c>
      <c r="AG86" s="7" t="s">
        <v>130</v>
      </c>
      <c r="AH86" s="17" t="s">
        <v>100</v>
      </c>
      <c r="AI86" s="17" t="s">
        <v>88</v>
      </c>
      <c r="AJ86" s="72" t="s">
        <v>645</v>
      </c>
      <c r="AK86" s="1" t="s">
        <v>1985</v>
      </c>
      <c r="AL86" s="17" t="s">
        <v>54</v>
      </c>
      <c r="AM86" s="87" t="s">
        <v>54</v>
      </c>
      <c r="AN86" s="17" t="s">
        <v>54</v>
      </c>
      <c r="AO86" s="17" t="s">
        <v>677</v>
      </c>
      <c r="AP86" s="23" t="s">
        <v>1831</v>
      </c>
      <c r="AQ86" s="7">
        <v>114</v>
      </c>
      <c r="AR86" s="16">
        <v>45434</v>
      </c>
      <c r="AS86" s="7" t="s">
        <v>54</v>
      </c>
      <c r="AT86" s="16" t="s">
        <v>54</v>
      </c>
      <c r="AU86" s="7" t="s">
        <v>54</v>
      </c>
      <c r="AV86" s="16" t="s">
        <v>54</v>
      </c>
      <c r="AW86" s="96">
        <v>45435</v>
      </c>
      <c r="AX86" s="96">
        <v>45495</v>
      </c>
      <c r="AY86" s="7" t="s">
        <v>753</v>
      </c>
      <c r="AZ86" s="7" t="s">
        <v>764</v>
      </c>
      <c r="BA86" s="7" t="s">
        <v>54</v>
      </c>
      <c r="BB86" s="7" t="s">
        <v>54</v>
      </c>
      <c r="BC86" s="64" t="s">
        <v>54</v>
      </c>
      <c r="BD86" s="7" t="s">
        <v>54</v>
      </c>
    </row>
    <row r="87" spans="1:56" ht="15" customHeight="1" x14ac:dyDescent="0.2">
      <c r="A87" s="53" t="s">
        <v>220</v>
      </c>
      <c r="B87" s="8" t="s">
        <v>148</v>
      </c>
      <c r="C87" s="29" t="s">
        <v>221</v>
      </c>
      <c r="D87" s="30" t="s">
        <v>222</v>
      </c>
      <c r="E87" s="59">
        <v>45434</v>
      </c>
      <c r="F87" s="7" t="s">
        <v>350</v>
      </c>
      <c r="G87" s="7" t="s">
        <v>66</v>
      </c>
      <c r="H87" s="14" t="s">
        <v>384</v>
      </c>
      <c r="I87" s="7" t="s">
        <v>356</v>
      </c>
      <c r="J87" s="7" t="s">
        <v>62</v>
      </c>
      <c r="K87" s="7">
        <v>7</v>
      </c>
      <c r="L87" s="7" t="s">
        <v>67</v>
      </c>
      <c r="M87" s="7" t="s">
        <v>443</v>
      </c>
      <c r="N87" s="18" t="s">
        <v>54</v>
      </c>
      <c r="O87" s="7">
        <v>137</v>
      </c>
      <c r="P87" s="9">
        <v>45426</v>
      </c>
      <c r="Q87" s="19">
        <v>19825856</v>
      </c>
      <c r="R87" s="7" t="s">
        <v>57</v>
      </c>
      <c r="S87" s="19">
        <v>17347624</v>
      </c>
      <c r="T87" s="19">
        <v>2478232</v>
      </c>
      <c r="U87" s="16" t="s">
        <v>54</v>
      </c>
      <c r="V87" s="21">
        <v>0</v>
      </c>
      <c r="W87" s="67" t="e">
        <f t="shared" ref="W87:W130" si="84">#REF!+V87</f>
        <v>#REF!</v>
      </c>
      <c r="X87" s="43" t="s">
        <v>54</v>
      </c>
      <c r="Y87" s="7" t="s">
        <v>54</v>
      </c>
      <c r="Z87" s="16" t="s">
        <v>54</v>
      </c>
      <c r="AA87" s="16" t="s">
        <v>54</v>
      </c>
      <c r="AB87" s="7" t="s">
        <v>520</v>
      </c>
      <c r="AC87" s="17" t="s">
        <v>549</v>
      </c>
      <c r="AD87" s="17" t="s">
        <v>1693</v>
      </c>
      <c r="AE87" s="7" t="s">
        <v>58</v>
      </c>
      <c r="AF87" s="7" t="s">
        <v>130</v>
      </c>
      <c r="AG87" s="7" t="s">
        <v>130</v>
      </c>
      <c r="AH87" s="17" t="s">
        <v>592</v>
      </c>
      <c r="AI87" s="17" t="s">
        <v>593</v>
      </c>
      <c r="AJ87" s="72" t="s">
        <v>646</v>
      </c>
      <c r="AK87" s="1" t="s">
        <v>1985</v>
      </c>
      <c r="AL87" s="17" t="s">
        <v>54</v>
      </c>
      <c r="AM87" s="87" t="s">
        <v>54</v>
      </c>
      <c r="AN87" s="17" t="s">
        <v>54</v>
      </c>
      <c r="AO87" s="17" t="s">
        <v>677</v>
      </c>
      <c r="AP87" s="23" t="s">
        <v>703</v>
      </c>
      <c r="AQ87" s="7">
        <v>116</v>
      </c>
      <c r="AR87" s="16">
        <v>45434</v>
      </c>
      <c r="AS87" s="7" t="s">
        <v>54</v>
      </c>
      <c r="AT87" s="16" t="s">
        <v>54</v>
      </c>
      <c r="AU87" s="7" t="s">
        <v>54</v>
      </c>
      <c r="AV87" s="16" t="s">
        <v>54</v>
      </c>
      <c r="AW87" s="96">
        <v>45435</v>
      </c>
      <c r="AX87" s="96">
        <v>45648</v>
      </c>
      <c r="AY87" s="7" t="s">
        <v>61</v>
      </c>
      <c r="AZ87" s="7" t="s">
        <v>763</v>
      </c>
      <c r="BA87" s="7" t="s">
        <v>54</v>
      </c>
      <c r="BB87" s="7" t="s">
        <v>54</v>
      </c>
      <c r="BC87" s="7" t="s">
        <v>54</v>
      </c>
      <c r="BD87" s="7" t="s">
        <v>54</v>
      </c>
    </row>
    <row r="88" spans="1:56" ht="15" customHeight="1" x14ac:dyDescent="0.2">
      <c r="A88" s="53" t="s">
        <v>223</v>
      </c>
      <c r="B88" s="8" t="s">
        <v>148</v>
      </c>
      <c r="C88" s="29" t="s">
        <v>224</v>
      </c>
      <c r="D88" s="30" t="s">
        <v>225</v>
      </c>
      <c r="E88" s="59">
        <v>45434</v>
      </c>
      <c r="F88" s="7" t="s">
        <v>350</v>
      </c>
      <c r="G88" s="7" t="s">
        <v>66</v>
      </c>
      <c r="H88" s="14" t="s">
        <v>385</v>
      </c>
      <c r="I88" s="7" t="s">
        <v>356</v>
      </c>
      <c r="J88" s="7" t="s">
        <v>62</v>
      </c>
      <c r="K88" s="7">
        <v>4</v>
      </c>
      <c r="L88" s="7" t="s">
        <v>67</v>
      </c>
      <c r="M88" s="7" t="s">
        <v>68</v>
      </c>
      <c r="N88" s="7" t="s">
        <v>54</v>
      </c>
      <c r="O88" s="7">
        <v>61</v>
      </c>
      <c r="P88" s="9">
        <v>45324</v>
      </c>
      <c r="Q88" s="19">
        <v>12614136</v>
      </c>
      <c r="R88" s="7" t="s">
        <v>57</v>
      </c>
      <c r="S88" s="19">
        <v>12614136</v>
      </c>
      <c r="T88" s="19">
        <v>3153534</v>
      </c>
      <c r="U88" s="16" t="s">
        <v>54</v>
      </c>
      <c r="V88" s="21">
        <v>0</v>
      </c>
      <c r="W88" s="67" t="e">
        <f t="shared" ref="W88:W130" si="85">#REF!+V88</f>
        <v>#REF!</v>
      </c>
      <c r="X88" s="43" t="s">
        <v>54</v>
      </c>
      <c r="Y88" s="7" t="s">
        <v>54</v>
      </c>
      <c r="Z88" s="16" t="s">
        <v>54</v>
      </c>
      <c r="AA88" s="16" t="s">
        <v>54</v>
      </c>
      <c r="AB88" s="7" t="s">
        <v>521</v>
      </c>
      <c r="AC88" s="17" t="s">
        <v>549</v>
      </c>
      <c r="AD88" s="17" t="s">
        <v>1693</v>
      </c>
      <c r="AE88" s="7" t="s">
        <v>58</v>
      </c>
      <c r="AF88" s="7" t="s">
        <v>130</v>
      </c>
      <c r="AG88" s="7" t="s">
        <v>130</v>
      </c>
      <c r="AH88" s="17" t="s">
        <v>594</v>
      </c>
      <c r="AI88" s="17" t="s">
        <v>595</v>
      </c>
      <c r="AJ88" s="72" t="s">
        <v>647</v>
      </c>
      <c r="AK88" s="1" t="s">
        <v>1985</v>
      </c>
      <c r="AL88" s="17" t="s">
        <v>54</v>
      </c>
      <c r="AM88" s="87" t="s">
        <v>54</v>
      </c>
      <c r="AN88" s="17" t="s">
        <v>54</v>
      </c>
      <c r="AO88" s="17" t="s">
        <v>677</v>
      </c>
      <c r="AP88" s="23" t="s">
        <v>704</v>
      </c>
      <c r="AQ88" s="7">
        <v>117</v>
      </c>
      <c r="AR88" s="16">
        <v>45435</v>
      </c>
      <c r="AS88" s="7" t="s">
        <v>54</v>
      </c>
      <c r="AT88" s="16" t="s">
        <v>54</v>
      </c>
      <c r="AU88" s="7" t="s">
        <v>54</v>
      </c>
      <c r="AV88" s="16" t="s">
        <v>54</v>
      </c>
      <c r="AW88" s="96">
        <v>45436</v>
      </c>
      <c r="AX88" s="96">
        <v>45558</v>
      </c>
      <c r="AY88" s="7" t="s">
        <v>752</v>
      </c>
      <c r="AZ88" s="7" t="s">
        <v>762</v>
      </c>
      <c r="BA88" s="7" t="s">
        <v>54</v>
      </c>
      <c r="BB88" s="7" t="s">
        <v>54</v>
      </c>
      <c r="BC88" s="7" t="s">
        <v>54</v>
      </c>
      <c r="BD88" s="7" t="s">
        <v>54</v>
      </c>
    </row>
    <row r="89" spans="1:56" ht="15" customHeight="1" thickBot="1" x14ac:dyDescent="0.25">
      <c r="A89" s="53" t="s">
        <v>1208</v>
      </c>
      <c r="B89" s="8" t="s">
        <v>148</v>
      </c>
      <c r="C89" s="29" t="s">
        <v>1303</v>
      </c>
      <c r="D89" s="30" t="s">
        <v>1398</v>
      </c>
      <c r="E89" s="59">
        <v>45434</v>
      </c>
      <c r="F89" s="7" t="s">
        <v>350</v>
      </c>
      <c r="G89" s="7" t="s">
        <v>55</v>
      </c>
      <c r="H89" s="14" t="s">
        <v>1550</v>
      </c>
      <c r="I89" s="7" t="s">
        <v>356</v>
      </c>
      <c r="J89" s="7" t="s">
        <v>62</v>
      </c>
      <c r="K89" s="7">
        <v>2</v>
      </c>
      <c r="L89" s="7" t="s">
        <v>69</v>
      </c>
      <c r="M89" s="7" t="s">
        <v>70</v>
      </c>
      <c r="N89" s="7" t="s">
        <v>71</v>
      </c>
      <c r="O89" s="7">
        <v>147</v>
      </c>
      <c r="P89" s="9">
        <v>45432</v>
      </c>
      <c r="Q89" s="19">
        <v>16000000</v>
      </c>
      <c r="R89" s="7" t="s">
        <v>72</v>
      </c>
      <c r="S89" s="19">
        <v>16000000</v>
      </c>
      <c r="T89" s="19">
        <v>8000000</v>
      </c>
      <c r="U89" s="16" t="s">
        <v>54</v>
      </c>
      <c r="V89" s="21">
        <v>0</v>
      </c>
      <c r="W89" s="67" t="e">
        <f t="shared" ref="W89:W130" si="86">#REF!+V89</f>
        <v>#REF!</v>
      </c>
      <c r="X89" s="43" t="s">
        <v>54</v>
      </c>
      <c r="Y89" s="7" t="s">
        <v>54</v>
      </c>
      <c r="Z89" s="16" t="s">
        <v>54</v>
      </c>
      <c r="AA89" s="16" t="s">
        <v>54</v>
      </c>
      <c r="AB89" s="7" t="s">
        <v>522</v>
      </c>
      <c r="AC89" s="17" t="s">
        <v>549</v>
      </c>
      <c r="AD89" s="17" t="s">
        <v>1693</v>
      </c>
      <c r="AE89" s="7" t="s">
        <v>58</v>
      </c>
      <c r="AF89" s="7" t="s">
        <v>558</v>
      </c>
      <c r="AG89" s="7" t="s">
        <v>566</v>
      </c>
      <c r="AH89" s="17" t="s">
        <v>113</v>
      </c>
      <c r="AI89" s="17" t="s">
        <v>596</v>
      </c>
      <c r="AJ89" s="72" t="s">
        <v>54</v>
      </c>
      <c r="AK89" s="1" t="s">
        <v>1985</v>
      </c>
      <c r="AL89" s="17" t="s">
        <v>54</v>
      </c>
      <c r="AM89" s="87" t="s">
        <v>54</v>
      </c>
      <c r="AN89" s="17" t="s">
        <v>54</v>
      </c>
      <c r="AO89" s="17" t="s">
        <v>677</v>
      </c>
      <c r="AP89" s="23" t="s">
        <v>1832</v>
      </c>
      <c r="AQ89" s="7">
        <v>118</v>
      </c>
      <c r="AR89" s="16">
        <v>45435</v>
      </c>
      <c r="AS89" s="7" t="s">
        <v>54</v>
      </c>
      <c r="AT89" s="16" t="s">
        <v>54</v>
      </c>
      <c r="AU89" s="7" t="s">
        <v>54</v>
      </c>
      <c r="AV89" s="16" t="s">
        <v>54</v>
      </c>
      <c r="AW89" s="96">
        <v>45435</v>
      </c>
      <c r="AX89" s="96">
        <v>45495</v>
      </c>
      <c r="AY89" s="7" t="s">
        <v>752</v>
      </c>
      <c r="AZ89" s="7" t="s">
        <v>762</v>
      </c>
      <c r="BA89" s="7" t="s">
        <v>54</v>
      </c>
      <c r="BB89" s="7" t="s">
        <v>54</v>
      </c>
      <c r="BC89" s="7" t="s">
        <v>54</v>
      </c>
      <c r="BD89" s="7" t="s">
        <v>54</v>
      </c>
    </row>
    <row r="90" spans="1:56" ht="15" customHeight="1" thickBot="1" x14ac:dyDescent="0.25">
      <c r="A90" s="53" t="s">
        <v>1209</v>
      </c>
      <c r="B90" s="8" t="s">
        <v>148</v>
      </c>
      <c r="C90" s="29" t="s">
        <v>1304</v>
      </c>
      <c r="D90" s="30" t="s">
        <v>1399</v>
      </c>
      <c r="E90" s="59">
        <v>45435</v>
      </c>
      <c r="F90" s="7" t="s">
        <v>350</v>
      </c>
      <c r="G90" s="7" t="s">
        <v>55</v>
      </c>
      <c r="H90" s="14" t="s">
        <v>1551</v>
      </c>
      <c r="I90" s="7" t="s">
        <v>356</v>
      </c>
      <c r="J90" s="7" t="s">
        <v>62</v>
      </c>
      <c r="K90" s="7">
        <v>2</v>
      </c>
      <c r="L90" s="7" t="s">
        <v>84</v>
      </c>
      <c r="M90" s="7" t="s">
        <v>1609</v>
      </c>
      <c r="N90" s="7" t="s">
        <v>470</v>
      </c>
      <c r="O90" s="7">
        <v>142</v>
      </c>
      <c r="P90" s="9">
        <v>45429</v>
      </c>
      <c r="Q90" s="19">
        <v>17623500</v>
      </c>
      <c r="R90" s="7" t="s">
        <v>72</v>
      </c>
      <c r="S90" s="19">
        <v>11749000</v>
      </c>
      <c r="T90" s="19">
        <v>5874500</v>
      </c>
      <c r="U90" s="16" t="s">
        <v>54</v>
      </c>
      <c r="V90" s="21">
        <v>0</v>
      </c>
      <c r="W90" s="67" t="e">
        <f t="shared" ref="W90:W130" si="87">#REF!+V90</f>
        <v>#REF!</v>
      </c>
      <c r="X90" s="43" t="s">
        <v>54</v>
      </c>
      <c r="Y90" s="7" t="s">
        <v>54</v>
      </c>
      <c r="Z90" s="16" t="s">
        <v>54</v>
      </c>
      <c r="AA90" s="16" t="s">
        <v>54</v>
      </c>
      <c r="AB90" s="7" t="s">
        <v>523</v>
      </c>
      <c r="AC90" s="17" t="s">
        <v>549</v>
      </c>
      <c r="AD90" s="17" t="s">
        <v>1693</v>
      </c>
      <c r="AE90" s="7" t="s">
        <v>58</v>
      </c>
      <c r="AF90" s="7" t="s">
        <v>130</v>
      </c>
      <c r="AG90" s="7" t="s">
        <v>130</v>
      </c>
      <c r="AH90" s="17" t="s">
        <v>100</v>
      </c>
      <c r="AI90" s="17" t="s">
        <v>597</v>
      </c>
      <c r="AJ90" s="76" t="s">
        <v>648</v>
      </c>
      <c r="AK90" s="1" t="s">
        <v>1985</v>
      </c>
      <c r="AL90" s="17" t="s">
        <v>54</v>
      </c>
      <c r="AM90" s="87" t="s">
        <v>54</v>
      </c>
      <c r="AN90" s="17" t="s">
        <v>54</v>
      </c>
      <c r="AO90" s="17" t="s">
        <v>677</v>
      </c>
      <c r="AP90" s="23" t="s">
        <v>1833</v>
      </c>
      <c r="AQ90" s="7">
        <v>119</v>
      </c>
      <c r="AR90" s="16">
        <v>45436</v>
      </c>
      <c r="AS90" s="7" t="s">
        <v>54</v>
      </c>
      <c r="AT90" s="16" t="s">
        <v>54</v>
      </c>
      <c r="AU90" s="7" t="s">
        <v>54</v>
      </c>
      <c r="AV90" s="16" t="s">
        <v>54</v>
      </c>
      <c r="AW90" s="96">
        <v>45436</v>
      </c>
      <c r="AX90" s="96">
        <v>45496</v>
      </c>
      <c r="AY90" s="7" t="s">
        <v>753</v>
      </c>
      <c r="AZ90" s="7" t="s">
        <v>764</v>
      </c>
      <c r="BA90" s="7" t="s">
        <v>54</v>
      </c>
      <c r="BB90" s="7" t="s">
        <v>54</v>
      </c>
      <c r="BC90" s="7" t="s">
        <v>54</v>
      </c>
      <c r="BD90" s="7" t="s">
        <v>54</v>
      </c>
    </row>
    <row r="91" spans="1:56" ht="15" customHeight="1" thickBot="1" x14ac:dyDescent="0.25">
      <c r="A91" s="53" t="s">
        <v>226</v>
      </c>
      <c r="B91" s="8" t="s">
        <v>148</v>
      </c>
      <c r="C91" s="29" t="s">
        <v>227</v>
      </c>
      <c r="D91" s="30" t="s">
        <v>228</v>
      </c>
      <c r="E91" s="59">
        <v>45440</v>
      </c>
      <c r="F91" s="7" t="s">
        <v>350</v>
      </c>
      <c r="G91" s="7" t="s">
        <v>55</v>
      </c>
      <c r="H91" s="14" t="s">
        <v>386</v>
      </c>
      <c r="I91" s="7" t="s">
        <v>356</v>
      </c>
      <c r="J91" s="7" t="s">
        <v>62</v>
      </c>
      <c r="K91" s="7">
        <v>7</v>
      </c>
      <c r="L91" s="7" t="s">
        <v>63</v>
      </c>
      <c r="M91" s="7" t="s">
        <v>64</v>
      </c>
      <c r="N91" s="7" t="s">
        <v>471</v>
      </c>
      <c r="O91" s="7">
        <v>139</v>
      </c>
      <c r="P91" s="9">
        <v>45427</v>
      </c>
      <c r="Q91" s="19">
        <v>58501192</v>
      </c>
      <c r="R91" s="7" t="s">
        <v>57</v>
      </c>
      <c r="S91" s="19">
        <v>51188543</v>
      </c>
      <c r="T91" s="19">
        <v>7312649</v>
      </c>
      <c r="U91" s="16" t="s">
        <v>54</v>
      </c>
      <c r="V91" s="21">
        <v>0</v>
      </c>
      <c r="W91" s="67" t="e">
        <f t="shared" ref="W91:W130" si="88">#REF!+V91</f>
        <v>#REF!</v>
      </c>
      <c r="X91" s="43" t="s">
        <v>54</v>
      </c>
      <c r="Y91" s="7" t="s">
        <v>54</v>
      </c>
      <c r="Z91" s="16" t="s">
        <v>54</v>
      </c>
      <c r="AA91" s="16" t="s">
        <v>54</v>
      </c>
      <c r="AB91" s="7" t="s">
        <v>524</v>
      </c>
      <c r="AC91" s="17" t="s">
        <v>549</v>
      </c>
      <c r="AD91" s="17" t="s">
        <v>1693</v>
      </c>
      <c r="AE91" s="7" t="s">
        <v>58</v>
      </c>
      <c r="AF91" s="7" t="s">
        <v>130</v>
      </c>
      <c r="AG91" s="7" t="s">
        <v>130</v>
      </c>
      <c r="AH91" s="17" t="s">
        <v>598</v>
      </c>
      <c r="AI91" s="17" t="s">
        <v>65</v>
      </c>
      <c r="AJ91" s="76" t="s">
        <v>649</v>
      </c>
      <c r="AK91" s="1" t="s">
        <v>1985</v>
      </c>
      <c r="AL91" s="17" t="s">
        <v>54</v>
      </c>
      <c r="AM91" s="87" t="s">
        <v>54</v>
      </c>
      <c r="AN91" s="17" t="s">
        <v>54</v>
      </c>
      <c r="AO91" s="17" t="s">
        <v>677</v>
      </c>
      <c r="AP91" s="23" t="s">
        <v>705</v>
      </c>
      <c r="AQ91" s="7">
        <v>122</v>
      </c>
      <c r="AR91" s="16">
        <v>45441</v>
      </c>
      <c r="AS91" s="7" t="s">
        <v>54</v>
      </c>
      <c r="AT91" s="16" t="s">
        <v>54</v>
      </c>
      <c r="AU91" s="7" t="s">
        <v>54</v>
      </c>
      <c r="AV91" s="16" t="s">
        <v>54</v>
      </c>
      <c r="AW91" s="96">
        <v>45442</v>
      </c>
      <c r="AX91" s="96">
        <v>45655</v>
      </c>
      <c r="AY91" s="7" t="s">
        <v>752</v>
      </c>
      <c r="AZ91" s="7" t="s">
        <v>762</v>
      </c>
      <c r="BA91" s="7" t="s">
        <v>54</v>
      </c>
      <c r="BB91" s="7" t="s">
        <v>54</v>
      </c>
      <c r="BC91" s="7" t="s">
        <v>54</v>
      </c>
      <c r="BD91" s="7" t="s">
        <v>54</v>
      </c>
    </row>
    <row r="92" spans="1:56" ht="15" customHeight="1" thickBot="1" x14ac:dyDescent="0.25">
      <c r="A92" s="53" t="s">
        <v>1210</v>
      </c>
      <c r="B92" s="8" t="s">
        <v>148</v>
      </c>
      <c r="C92" s="29" t="s">
        <v>1305</v>
      </c>
      <c r="D92" s="30" t="s">
        <v>1400</v>
      </c>
      <c r="E92" s="61">
        <v>45436</v>
      </c>
      <c r="F92" s="7" t="s">
        <v>350</v>
      </c>
      <c r="G92" s="7" t="s">
        <v>55</v>
      </c>
      <c r="H92" s="15" t="s">
        <v>1552</v>
      </c>
      <c r="I92" s="7" t="s">
        <v>356</v>
      </c>
      <c r="J92" s="7" t="s">
        <v>62</v>
      </c>
      <c r="K92" s="15">
        <v>2</v>
      </c>
      <c r="L92" s="15" t="s">
        <v>84</v>
      </c>
      <c r="M92" s="7" t="s">
        <v>1609</v>
      </c>
      <c r="N92" s="7" t="s">
        <v>472</v>
      </c>
      <c r="O92" s="15">
        <v>113</v>
      </c>
      <c r="P92" s="11">
        <v>45384</v>
      </c>
      <c r="Q92" s="19">
        <v>17623512</v>
      </c>
      <c r="R92" s="7" t="s">
        <v>72</v>
      </c>
      <c r="S92" s="19">
        <v>10200000</v>
      </c>
      <c r="T92" s="19">
        <v>5100000</v>
      </c>
      <c r="U92" s="25" t="s">
        <v>54</v>
      </c>
      <c r="V92" s="15">
        <v>0</v>
      </c>
      <c r="W92" s="67" t="e">
        <f t="shared" ref="W92:W130" si="89">#REF!+V92</f>
        <v>#REF!</v>
      </c>
      <c r="X92" s="71" t="s">
        <v>54</v>
      </c>
      <c r="Y92" s="15" t="s">
        <v>54</v>
      </c>
      <c r="Z92" s="16" t="s">
        <v>54</v>
      </c>
      <c r="AA92" s="16" t="s">
        <v>54</v>
      </c>
      <c r="AB92" s="15" t="s">
        <v>525</v>
      </c>
      <c r="AC92" s="17" t="s">
        <v>549</v>
      </c>
      <c r="AD92" s="17" t="s">
        <v>1693</v>
      </c>
      <c r="AE92" s="15" t="s">
        <v>58</v>
      </c>
      <c r="AF92" s="15" t="s">
        <v>130</v>
      </c>
      <c r="AG92" s="15" t="s">
        <v>130</v>
      </c>
      <c r="AH92" s="15" t="s">
        <v>144</v>
      </c>
      <c r="AI92" s="15" t="s">
        <v>87</v>
      </c>
      <c r="AJ92" s="76" t="s">
        <v>650</v>
      </c>
      <c r="AK92" s="1" t="s">
        <v>1985</v>
      </c>
      <c r="AL92" s="15" t="s">
        <v>54</v>
      </c>
      <c r="AM92" s="90" t="s">
        <v>54</v>
      </c>
      <c r="AN92" s="15" t="s">
        <v>54</v>
      </c>
      <c r="AO92" s="15" t="s">
        <v>677</v>
      </c>
      <c r="AP92" s="23" t="s">
        <v>1834</v>
      </c>
      <c r="AQ92" s="15">
        <v>120</v>
      </c>
      <c r="AR92" s="25">
        <v>45436</v>
      </c>
      <c r="AS92" s="15" t="s">
        <v>54</v>
      </c>
      <c r="AT92" s="25" t="s">
        <v>54</v>
      </c>
      <c r="AU92" s="15" t="s">
        <v>54</v>
      </c>
      <c r="AV92" s="25" t="s">
        <v>54</v>
      </c>
      <c r="AW92" s="96">
        <v>45439</v>
      </c>
      <c r="AX92" s="96">
        <v>45499</v>
      </c>
      <c r="AY92" s="7" t="s">
        <v>753</v>
      </c>
      <c r="AZ92" s="7" t="s">
        <v>764</v>
      </c>
      <c r="BA92" s="7" t="s">
        <v>54</v>
      </c>
      <c r="BB92" s="7" t="s">
        <v>54</v>
      </c>
      <c r="BC92" s="7" t="s">
        <v>54</v>
      </c>
      <c r="BD92" s="7" t="s">
        <v>54</v>
      </c>
    </row>
    <row r="93" spans="1:56" ht="15" customHeight="1" thickBot="1" x14ac:dyDescent="0.25">
      <c r="A93" s="53" t="s">
        <v>1211</v>
      </c>
      <c r="B93" s="8" t="s">
        <v>148</v>
      </c>
      <c r="C93" s="29" t="s">
        <v>1306</v>
      </c>
      <c r="D93" s="30" t="s">
        <v>1401</v>
      </c>
      <c r="E93" s="59">
        <v>45439</v>
      </c>
      <c r="F93" s="7" t="s">
        <v>350</v>
      </c>
      <c r="G93" s="7" t="s">
        <v>55</v>
      </c>
      <c r="H93" s="14" t="s">
        <v>1553</v>
      </c>
      <c r="I93" s="7" t="s">
        <v>356</v>
      </c>
      <c r="J93" s="7" t="s">
        <v>62</v>
      </c>
      <c r="K93" s="7">
        <v>2</v>
      </c>
      <c r="L93" s="7" t="s">
        <v>84</v>
      </c>
      <c r="M93" s="7" t="s">
        <v>1609</v>
      </c>
      <c r="N93" s="17" t="s">
        <v>470</v>
      </c>
      <c r="O93" s="7">
        <v>145</v>
      </c>
      <c r="P93" s="9">
        <v>45429</v>
      </c>
      <c r="Q93" s="19">
        <v>20000000</v>
      </c>
      <c r="R93" s="7" t="s">
        <v>72</v>
      </c>
      <c r="S93" s="19">
        <v>20000000</v>
      </c>
      <c r="T93" s="19">
        <v>10000000</v>
      </c>
      <c r="U93" s="16" t="s">
        <v>54</v>
      </c>
      <c r="V93" s="21">
        <v>0</v>
      </c>
      <c r="W93" s="67" t="e">
        <f t="shared" ref="W93:W130" si="90">#REF!+V93</f>
        <v>#REF!</v>
      </c>
      <c r="X93" s="43" t="s">
        <v>54</v>
      </c>
      <c r="Y93" s="7" t="s">
        <v>54</v>
      </c>
      <c r="Z93" s="16" t="s">
        <v>54</v>
      </c>
      <c r="AA93" s="16" t="s">
        <v>54</v>
      </c>
      <c r="AB93" s="7" t="s">
        <v>526</v>
      </c>
      <c r="AC93" s="17" t="s">
        <v>549</v>
      </c>
      <c r="AD93" s="17" t="s">
        <v>1693</v>
      </c>
      <c r="AE93" s="7" t="s">
        <v>58</v>
      </c>
      <c r="AF93" s="7" t="s">
        <v>95</v>
      </c>
      <c r="AG93" s="7" t="s">
        <v>567</v>
      </c>
      <c r="AH93" s="17" t="s">
        <v>585</v>
      </c>
      <c r="AI93" s="17" t="s">
        <v>87</v>
      </c>
      <c r="AJ93" s="76" t="s">
        <v>651</v>
      </c>
      <c r="AK93" s="1" t="s">
        <v>1985</v>
      </c>
      <c r="AL93" s="17" t="s">
        <v>54</v>
      </c>
      <c r="AM93" s="87" t="s">
        <v>54</v>
      </c>
      <c r="AN93" s="17" t="s">
        <v>54</v>
      </c>
      <c r="AO93" s="17" t="s">
        <v>677</v>
      </c>
      <c r="AP93" s="23" t="s">
        <v>1835</v>
      </c>
      <c r="AQ93" s="7">
        <v>121</v>
      </c>
      <c r="AR93" s="16">
        <v>45440</v>
      </c>
      <c r="AS93" s="7" t="s">
        <v>54</v>
      </c>
      <c r="AT93" s="16" t="s">
        <v>54</v>
      </c>
      <c r="AU93" s="7" t="s">
        <v>54</v>
      </c>
      <c r="AV93" s="16" t="s">
        <v>54</v>
      </c>
      <c r="AW93" s="96">
        <v>45440</v>
      </c>
      <c r="AX93" s="96">
        <v>45500</v>
      </c>
      <c r="AY93" s="7" t="s">
        <v>753</v>
      </c>
      <c r="AZ93" s="7" t="s">
        <v>764</v>
      </c>
      <c r="BA93" s="7" t="s">
        <v>54</v>
      </c>
      <c r="BB93" s="7" t="s">
        <v>54</v>
      </c>
      <c r="BC93" s="7" t="s">
        <v>54</v>
      </c>
      <c r="BD93" s="7" t="s">
        <v>54</v>
      </c>
    </row>
    <row r="94" spans="1:56" ht="15" customHeight="1" thickBot="1" x14ac:dyDescent="0.25">
      <c r="A94" s="53" t="s">
        <v>229</v>
      </c>
      <c r="B94" s="8" t="s">
        <v>148</v>
      </c>
      <c r="C94" s="29" t="s">
        <v>230</v>
      </c>
      <c r="D94" s="30" t="s">
        <v>231</v>
      </c>
      <c r="E94" s="59">
        <v>45440</v>
      </c>
      <c r="F94" s="7" t="s">
        <v>350</v>
      </c>
      <c r="G94" s="7" t="s">
        <v>55</v>
      </c>
      <c r="H94" s="14" t="s">
        <v>387</v>
      </c>
      <c r="I94" s="7" t="s">
        <v>356</v>
      </c>
      <c r="J94" s="7" t="s">
        <v>62</v>
      </c>
      <c r="K94" s="7">
        <v>7</v>
      </c>
      <c r="L94" s="7" t="s">
        <v>63</v>
      </c>
      <c r="M94" s="7" t="s">
        <v>64</v>
      </c>
      <c r="N94" s="7" t="s">
        <v>471</v>
      </c>
      <c r="O94" s="7">
        <v>148</v>
      </c>
      <c r="P94" s="9">
        <v>45433</v>
      </c>
      <c r="Q94" s="19">
        <v>61065480</v>
      </c>
      <c r="R94" s="7" t="s">
        <v>57</v>
      </c>
      <c r="S94" s="19">
        <v>61065480</v>
      </c>
      <c r="T94" s="19">
        <v>8723640</v>
      </c>
      <c r="U94" s="16">
        <v>45649</v>
      </c>
      <c r="V94" s="21">
        <v>8723640</v>
      </c>
      <c r="W94" s="67" t="e">
        <f t="shared" ref="W94:W130" si="91">#REF!+V94</f>
        <v>#REF!</v>
      </c>
      <c r="X94" s="43" t="s">
        <v>1936</v>
      </c>
      <c r="Y94" s="7" t="s">
        <v>1937</v>
      </c>
      <c r="Z94" s="16" t="s">
        <v>54</v>
      </c>
      <c r="AA94" s="16" t="s">
        <v>54</v>
      </c>
      <c r="AB94" s="7" t="s">
        <v>527</v>
      </c>
      <c r="AC94" s="17" t="s">
        <v>549</v>
      </c>
      <c r="AD94" s="17" t="s">
        <v>1693</v>
      </c>
      <c r="AE94" s="7" t="s">
        <v>58</v>
      </c>
      <c r="AF94" s="7" t="s">
        <v>130</v>
      </c>
      <c r="AG94" s="7" t="s">
        <v>130</v>
      </c>
      <c r="AH94" s="17" t="s">
        <v>569</v>
      </c>
      <c r="AI94" s="17" t="s">
        <v>78</v>
      </c>
      <c r="AJ94" s="76" t="s">
        <v>652</v>
      </c>
      <c r="AK94" s="1" t="s">
        <v>1985</v>
      </c>
      <c r="AL94" s="17" t="s">
        <v>54</v>
      </c>
      <c r="AM94" s="87" t="s">
        <v>54</v>
      </c>
      <c r="AN94" s="17" t="s">
        <v>54</v>
      </c>
      <c r="AO94" s="17" t="s">
        <v>677</v>
      </c>
      <c r="AP94" s="23" t="s">
        <v>706</v>
      </c>
      <c r="AQ94" s="7">
        <v>126</v>
      </c>
      <c r="AR94" s="16">
        <v>45441</v>
      </c>
      <c r="AS94" s="7">
        <v>438</v>
      </c>
      <c r="AT94" s="16">
        <v>45647</v>
      </c>
      <c r="AU94" s="7">
        <v>469</v>
      </c>
      <c r="AV94" s="16">
        <v>45654</v>
      </c>
      <c r="AW94" s="96">
        <v>45441</v>
      </c>
      <c r="AX94" s="96">
        <v>45685</v>
      </c>
      <c r="AY94" s="7" t="s">
        <v>61</v>
      </c>
      <c r="AZ94" s="7" t="s">
        <v>763</v>
      </c>
      <c r="BA94" s="16">
        <v>45540</v>
      </c>
      <c r="BB94" s="16">
        <v>45540</v>
      </c>
      <c r="BC94" s="28" t="s">
        <v>1148</v>
      </c>
      <c r="BD94" s="7" t="s">
        <v>54</v>
      </c>
    </row>
    <row r="95" spans="1:56" ht="15" customHeight="1" thickBot="1" x14ac:dyDescent="0.25">
      <c r="A95" s="53" t="s">
        <v>232</v>
      </c>
      <c r="B95" s="8" t="s">
        <v>148</v>
      </c>
      <c r="C95" s="29" t="s">
        <v>233</v>
      </c>
      <c r="D95" s="30" t="s">
        <v>234</v>
      </c>
      <c r="E95" s="59">
        <v>45441</v>
      </c>
      <c r="F95" s="7" t="s">
        <v>350</v>
      </c>
      <c r="G95" s="7" t="s">
        <v>55</v>
      </c>
      <c r="H95" s="14" t="s">
        <v>388</v>
      </c>
      <c r="I95" s="7" t="s">
        <v>356</v>
      </c>
      <c r="J95" s="7" t="s">
        <v>358</v>
      </c>
      <c r="K95" s="7">
        <v>212</v>
      </c>
      <c r="L95" s="7" t="s">
        <v>63</v>
      </c>
      <c r="M95" s="7" t="s">
        <v>64</v>
      </c>
      <c r="N95" s="7" t="s">
        <v>471</v>
      </c>
      <c r="O95" s="7">
        <v>110</v>
      </c>
      <c r="P95" s="9">
        <v>45378</v>
      </c>
      <c r="Q95" s="19">
        <v>123364584</v>
      </c>
      <c r="R95" s="7" t="s">
        <v>57</v>
      </c>
      <c r="S95" s="19">
        <v>106000000</v>
      </c>
      <c r="T95" s="19">
        <v>15000000</v>
      </c>
      <c r="U95" s="16" t="s">
        <v>54</v>
      </c>
      <c r="V95" s="21">
        <v>0</v>
      </c>
      <c r="W95" s="67" t="e">
        <f t="shared" ref="W95:W130" si="92">#REF!+V95</f>
        <v>#REF!</v>
      </c>
      <c r="X95" s="43" t="s">
        <v>54</v>
      </c>
      <c r="Y95" s="7" t="s">
        <v>54</v>
      </c>
      <c r="Z95" s="16" t="s">
        <v>54</v>
      </c>
      <c r="AA95" s="16" t="s">
        <v>54</v>
      </c>
      <c r="AB95" s="7" t="s">
        <v>528</v>
      </c>
      <c r="AC95" s="17" t="s">
        <v>550</v>
      </c>
      <c r="AD95" s="17" t="s">
        <v>1694</v>
      </c>
      <c r="AE95" s="7" t="s">
        <v>54</v>
      </c>
      <c r="AF95" s="7" t="s">
        <v>54</v>
      </c>
      <c r="AG95" s="7" t="s">
        <v>54</v>
      </c>
      <c r="AH95" s="17" t="s">
        <v>143</v>
      </c>
      <c r="AI95" s="17" t="s">
        <v>54</v>
      </c>
      <c r="AJ95" s="76" t="s">
        <v>54</v>
      </c>
      <c r="AK95" s="1" t="s">
        <v>1985</v>
      </c>
      <c r="AL95" s="17" t="s">
        <v>54</v>
      </c>
      <c r="AM95" s="87" t="s">
        <v>54</v>
      </c>
      <c r="AN95" s="17" t="s">
        <v>54</v>
      </c>
      <c r="AO95" s="17" t="s">
        <v>677</v>
      </c>
      <c r="AP95" s="23" t="s">
        <v>707</v>
      </c>
      <c r="AQ95" s="7">
        <v>124</v>
      </c>
      <c r="AR95" s="16">
        <v>45441</v>
      </c>
      <c r="AS95" s="7" t="s">
        <v>54</v>
      </c>
      <c r="AT95" s="16" t="s">
        <v>54</v>
      </c>
      <c r="AU95" s="7" t="s">
        <v>54</v>
      </c>
      <c r="AV95" s="16" t="s">
        <v>54</v>
      </c>
      <c r="AW95" s="96">
        <v>45441</v>
      </c>
      <c r="AX95" s="96">
        <v>45656</v>
      </c>
      <c r="AY95" s="7" t="s">
        <v>759</v>
      </c>
      <c r="AZ95" s="7" t="s">
        <v>1438</v>
      </c>
      <c r="BA95" s="7" t="s">
        <v>54</v>
      </c>
      <c r="BB95" s="7" t="s">
        <v>54</v>
      </c>
      <c r="BC95" s="7" t="s">
        <v>54</v>
      </c>
      <c r="BD95" s="7" t="s">
        <v>54</v>
      </c>
    </row>
    <row r="96" spans="1:56" ht="15" customHeight="1" thickBot="1" x14ac:dyDescent="0.25">
      <c r="A96" s="53" t="s">
        <v>235</v>
      </c>
      <c r="B96" s="7" t="s">
        <v>106</v>
      </c>
      <c r="C96" s="29">
        <v>129440</v>
      </c>
      <c r="D96" s="30" t="s">
        <v>236</v>
      </c>
      <c r="E96" s="59">
        <v>45441</v>
      </c>
      <c r="F96" s="7" t="s">
        <v>351</v>
      </c>
      <c r="G96" s="7" t="s">
        <v>355</v>
      </c>
      <c r="H96" s="14">
        <v>129440</v>
      </c>
      <c r="I96" s="7" t="s">
        <v>357</v>
      </c>
      <c r="J96" s="7" t="s">
        <v>133</v>
      </c>
      <c r="K96" s="7">
        <v>1</v>
      </c>
      <c r="L96" s="7" t="s">
        <v>136</v>
      </c>
      <c r="M96" s="7" t="s">
        <v>444</v>
      </c>
      <c r="N96" s="7" t="s">
        <v>471</v>
      </c>
      <c r="O96" s="7">
        <v>156</v>
      </c>
      <c r="P96" s="9">
        <v>45435</v>
      </c>
      <c r="Q96" s="19">
        <v>118482000</v>
      </c>
      <c r="R96" s="7" t="s">
        <v>57</v>
      </c>
      <c r="S96" s="19">
        <v>69040076</v>
      </c>
      <c r="T96" s="19" t="s">
        <v>54</v>
      </c>
      <c r="U96" s="16" t="s">
        <v>54</v>
      </c>
      <c r="V96" s="21">
        <v>0</v>
      </c>
      <c r="W96" s="21" t="e">
        <f t="shared" ref="W96:W130" si="93">#REF!+V96</f>
        <v>#REF!</v>
      </c>
      <c r="X96" s="43" t="s">
        <v>54</v>
      </c>
      <c r="Y96" s="7" t="s">
        <v>54</v>
      </c>
      <c r="Z96" s="16" t="s">
        <v>54</v>
      </c>
      <c r="AA96" s="16" t="s">
        <v>54</v>
      </c>
      <c r="AB96" s="7" t="s">
        <v>529</v>
      </c>
      <c r="AC96" s="17" t="s">
        <v>550</v>
      </c>
      <c r="AD96" s="17" t="s">
        <v>1694</v>
      </c>
      <c r="AE96" s="17" t="s">
        <v>54</v>
      </c>
      <c r="AF96" s="17" t="s">
        <v>54</v>
      </c>
      <c r="AG96" s="17" t="s">
        <v>54</v>
      </c>
      <c r="AH96" s="7" t="s">
        <v>54</v>
      </c>
      <c r="AI96" s="7" t="s">
        <v>54</v>
      </c>
      <c r="AJ96" s="76" t="s">
        <v>54</v>
      </c>
      <c r="AK96" s="1" t="s">
        <v>1985</v>
      </c>
      <c r="AL96" s="7" t="s">
        <v>103</v>
      </c>
      <c r="AM96" s="87">
        <v>23034</v>
      </c>
      <c r="AN96" s="7" t="s">
        <v>54</v>
      </c>
      <c r="AO96" s="7" t="s">
        <v>677</v>
      </c>
      <c r="AP96" s="23" t="s">
        <v>708</v>
      </c>
      <c r="AQ96" s="7">
        <v>130</v>
      </c>
      <c r="AR96" s="16">
        <v>45442</v>
      </c>
      <c r="AS96" s="7" t="s">
        <v>54</v>
      </c>
      <c r="AT96" s="16" t="s">
        <v>54</v>
      </c>
      <c r="AU96" s="7" t="s">
        <v>54</v>
      </c>
      <c r="AV96" s="16" t="s">
        <v>54</v>
      </c>
      <c r="AW96" s="96">
        <v>45441</v>
      </c>
      <c r="AX96" s="96">
        <v>45807</v>
      </c>
      <c r="AY96" s="7" t="s">
        <v>753</v>
      </c>
      <c r="AZ96" s="7" t="s">
        <v>764</v>
      </c>
      <c r="BA96" s="7" t="s">
        <v>54</v>
      </c>
      <c r="BB96" s="7" t="s">
        <v>54</v>
      </c>
      <c r="BC96" s="7" t="s">
        <v>54</v>
      </c>
      <c r="BD96" s="7" t="s">
        <v>54</v>
      </c>
    </row>
    <row r="97" spans="1:56" ht="15" customHeight="1" thickBot="1" x14ac:dyDescent="0.25">
      <c r="A97" s="53" t="s">
        <v>237</v>
      </c>
      <c r="B97" s="8" t="s">
        <v>148</v>
      </c>
      <c r="C97" s="29" t="s">
        <v>238</v>
      </c>
      <c r="D97" s="30" t="s">
        <v>239</v>
      </c>
      <c r="E97" s="59">
        <v>45443</v>
      </c>
      <c r="F97" s="7" t="s">
        <v>350</v>
      </c>
      <c r="G97" s="7" t="s">
        <v>55</v>
      </c>
      <c r="H97" s="14" t="s">
        <v>389</v>
      </c>
      <c r="I97" s="7" t="s">
        <v>356</v>
      </c>
      <c r="J97" s="7" t="s">
        <v>358</v>
      </c>
      <c r="K97" s="7">
        <v>207</v>
      </c>
      <c r="L97" s="7" t="s">
        <v>56</v>
      </c>
      <c r="M97" s="7" t="s">
        <v>445</v>
      </c>
      <c r="N97" s="7" t="s">
        <v>471</v>
      </c>
      <c r="O97" s="7">
        <v>152</v>
      </c>
      <c r="P97" s="9">
        <v>45433</v>
      </c>
      <c r="Q97" s="19">
        <v>67172028</v>
      </c>
      <c r="R97" s="7" t="s">
        <v>57</v>
      </c>
      <c r="S97" s="19">
        <v>66212428</v>
      </c>
      <c r="T97" s="19">
        <v>9596004</v>
      </c>
      <c r="U97" s="16">
        <v>45637</v>
      </c>
      <c r="V97" s="21">
        <v>8956270</v>
      </c>
      <c r="W97" s="21" t="e">
        <f t="shared" ref="W97:W130" si="94">#REF!+V97</f>
        <v>#REF!</v>
      </c>
      <c r="X97" s="43">
        <v>28</v>
      </c>
      <c r="Y97" s="7">
        <v>235</v>
      </c>
      <c r="Z97" s="16" t="s">
        <v>54</v>
      </c>
      <c r="AA97" s="16" t="s">
        <v>54</v>
      </c>
      <c r="AB97" s="7" t="s">
        <v>530</v>
      </c>
      <c r="AC97" s="17" t="s">
        <v>549</v>
      </c>
      <c r="AD97" s="17" t="s">
        <v>1693</v>
      </c>
      <c r="AE97" s="7" t="s">
        <v>58</v>
      </c>
      <c r="AF97" s="7" t="s">
        <v>59</v>
      </c>
      <c r="AG97" s="7" t="s">
        <v>59</v>
      </c>
      <c r="AH97" s="17" t="s">
        <v>90</v>
      </c>
      <c r="AI97" s="17" t="s">
        <v>599</v>
      </c>
      <c r="AJ97" s="73" t="s">
        <v>653</v>
      </c>
      <c r="AK97" s="1" t="s">
        <v>1985</v>
      </c>
      <c r="AL97" s="17" t="s">
        <v>54</v>
      </c>
      <c r="AM97" s="87" t="s">
        <v>54</v>
      </c>
      <c r="AN97" s="17" t="s">
        <v>54</v>
      </c>
      <c r="AO97" s="17" t="s">
        <v>677</v>
      </c>
      <c r="AP97" s="23" t="s">
        <v>709</v>
      </c>
      <c r="AQ97" s="7">
        <v>131</v>
      </c>
      <c r="AR97" s="16">
        <v>45447</v>
      </c>
      <c r="AS97" s="7">
        <v>420</v>
      </c>
      <c r="AT97" s="16">
        <v>45635</v>
      </c>
      <c r="AU97" s="7">
        <v>429</v>
      </c>
      <c r="AV97" s="16">
        <v>45644</v>
      </c>
      <c r="AW97" s="96">
        <v>45447</v>
      </c>
      <c r="AX97" s="96">
        <v>45685</v>
      </c>
      <c r="AY97" s="7" t="s">
        <v>61</v>
      </c>
      <c r="AZ97" s="7" t="s">
        <v>763</v>
      </c>
      <c r="BA97" s="7" t="s">
        <v>54</v>
      </c>
      <c r="BB97" s="7" t="s">
        <v>54</v>
      </c>
      <c r="BC97" s="7" t="s">
        <v>54</v>
      </c>
      <c r="BD97" s="7" t="s">
        <v>54</v>
      </c>
    </row>
    <row r="98" spans="1:56" ht="15" customHeight="1" thickBot="1" x14ac:dyDescent="0.25">
      <c r="A98" s="53" t="s">
        <v>240</v>
      </c>
      <c r="B98" s="8" t="s">
        <v>148</v>
      </c>
      <c r="C98" s="29" t="s">
        <v>241</v>
      </c>
      <c r="D98" s="30" t="s">
        <v>242</v>
      </c>
      <c r="E98" s="59">
        <v>45447</v>
      </c>
      <c r="F98" s="7" t="s">
        <v>350</v>
      </c>
      <c r="G98" s="7" t="s">
        <v>55</v>
      </c>
      <c r="H98" s="14" t="s">
        <v>390</v>
      </c>
      <c r="I98" s="7" t="s">
        <v>356</v>
      </c>
      <c r="J98" s="7" t="s">
        <v>358</v>
      </c>
      <c r="K98" s="7">
        <v>207</v>
      </c>
      <c r="L98" s="7" t="s">
        <v>82</v>
      </c>
      <c r="M98" s="7" t="s">
        <v>446</v>
      </c>
      <c r="N98" s="7" t="s">
        <v>54</v>
      </c>
      <c r="O98" s="7">
        <v>151</v>
      </c>
      <c r="P98" s="9">
        <v>45433</v>
      </c>
      <c r="Q98" s="19">
        <v>61065480</v>
      </c>
      <c r="R98" s="7" t="s">
        <v>57</v>
      </c>
      <c r="S98" s="19">
        <v>60193116</v>
      </c>
      <c r="T98" s="19">
        <v>8723640</v>
      </c>
      <c r="U98" s="16" t="s">
        <v>54</v>
      </c>
      <c r="V98" s="21">
        <v>0</v>
      </c>
      <c r="W98" s="21" t="e">
        <f t="shared" ref="W98:W130" si="95">#REF!+V98</f>
        <v>#REF!</v>
      </c>
      <c r="X98" s="43" t="s">
        <v>54</v>
      </c>
      <c r="Y98" s="7" t="s">
        <v>54</v>
      </c>
      <c r="Z98" s="16" t="s">
        <v>54</v>
      </c>
      <c r="AA98" s="16" t="s">
        <v>54</v>
      </c>
      <c r="AB98" s="7" t="s">
        <v>531</v>
      </c>
      <c r="AC98" s="17" t="s">
        <v>549</v>
      </c>
      <c r="AD98" s="17" t="s">
        <v>1693</v>
      </c>
      <c r="AE98" s="16" t="s">
        <v>58</v>
      </c>
      <c r="AF98" s="16" t="s">
        <v>59</v>
      </c>
      <c r="AG98" s="16" t="s">
        <v>59</v>
      </c>
      <c r="AH98" s="17" t="s">
        <v>569</v>
      </c>
      <c r="AI98" s="17" t="s">
        <v>600</v>
      </c>
      <c r="AJ98" s="73" t="s">
        <v>654</v>
      </c>
      <c r="AK98" s="1" t="s">
        <v>1985</v>
      </c>
      <c r="AL98" s="17" t="s">
        <v>54</v>
      </c>
      <c r="AM98" s="87" t="s">
        <v>54</v>
      </c>
      <c r="AN98" s="17" t="s">
        <v>54</v>
      </c>
      <c r="AO98" s="17" t="s">
        <v>677</v>
      </c>
      <c r="AP98" s="23" t="s">
        <v>710</v>
      </c>
      <c r="AQ98" s="7">
        <v>132</v>
      </c>
      <c r="AR98" s="16">
        <v>45447</v>
      </c>
      <c r="AS98" s="7" t="s">
        <v>54</v>
      </c>
      <c r="AT98" s="16" t="s">
        <v>54</v>
      </c>
      <c r="AU98" s="7" t="s">
        <v>54</v>
      </c>
      <c r="AV98" s="16" t="s">
        <v>54</v>
      </c>
      <c r="AW98" s="96">
        <v>45447</v>
      </c>
      <c r="AX98" s="96">
        <v>45657</v>
      </c>
      <c r="AY98" s="7" t="s">
        <v>61</v>
      </c>
      <c r="AZ98" s="7" t="s">
        <v>763</v>
      </c>
      <c r="BA98" s="7" t="s">
        <v>54</v>
      </c>
      <c r="BB98" s="7" t="s">
        <v>54</v>
      </c>
      <c r="BC98" s="7" t="s">
        <v>54</v>
      </c>
      <c r="BD98" s="7" t="s">
        <v>54</v>
      </c>
    </row>
    <row r="99" spans="1:56" ht="15" customHeight="1" thickBot="1" x14ac:dyDescent="0.25">
      <c r="A99" s="53" t="s">
        <v>243</v>
      </c>
      <c r="B99" s="8" t="s">
        <v>148</v>
      </c>
      <c r="C99" s="29" t="s">
        <v>244</v>
      </c>
      <c r="D99" s="30" t="s">
        <v>245</v>
      </c>
      <c r="E99" s="59">
        <v>45447</v>
      </c>
      <c r="F99" s="7" t="s">
        <v>350</v>
      </c>
      <c r="G99" s="7" t="s">
        <v>55</v>
      </c>
      <c r="H99" s="14" t="s">
        <v>391</v>
      </c>
      <c r="I99" s="7" t="s">
        <v>356</v>
      </c>
      <c r="J99" s="7" t="s">
        <v>358</v>
      </c>
      <c r="K99" s="7">
        <v>207</v>
      </c>
      <c r="L99" s="7" t="s">
        <v>447</v>
      </c>
      <c r="M99" s="7" t="s">
        <v>448</v>
      </c>
      <c r="N99" s="7" t="s">
        <v>471</v>
      </c>
      <c r="O99" s="7">
        <v>153</v>
      </c>
      <c r="P99" s="9">
        <v>45433</v>
      </c>
      <c r="Q99" s="19">
        <v>67172028</v>
      </c>
      <c r="R99" s="7" t="s">
        <v>57</v>
      </c>
      <c r="S99" s="19">
        <v>66212428</v>
      </c>
      <c r="T99" s="19">
        <v>9596004</v>
      </c>
      <c r="U99" s="16" t="s">
        <v>54</v>
      </c>
      <c r="V99" s="21">
        <v>0</v>
      </c>
      <c r="W99" s="21" t="e">
        <f t="shared" ref="W99:W130" si="96">#REF!+V99</f>
        <v>#REF!</v>
      </c>
      <c r="X99" s="43" t="s">
        <v>54</v>
      </c>
      <c r="Y99" s="7" t="s">
        <v>54</v>
      </c>
      <c r="Z99" s="16" t="s">
        <v>54</v>
      </c>
      <c r="AA99" s="16" t="s">
        <v>54</v>
      </c>
      <c r="AB99" s="7" t="s">
        <v>532</v>
      </c>
      <c r="AC99" s="17" t="s">
        <v>549</v>
      </c>
      <c r="AD99" s="17" t="s">
        <v>1693</v>
      </c>
      <c r="AE99" s="7" t="s">
        <v>58</v>
      </c>
      <c r="AF99" s="7" t="s">
        <v>59</v>
      </c>
      <c r="AG99" s="7" t="s">
        <v>59</v>
      </c>
      <c r="AH99" s="17" t="s">
        <v>90</v>
      </c>
      <c r="AI99" s="17" t="s">
        <v>60</v>
      </c>
      <c r="AJ99" s="73" t="s">
        <v>655</v>
      </c>
      <c r="AK99" s="1" t="s">
        <v>1985</v>
      </c>
      <c r="AL99" s="17" t="s">
        <v>54</v>
      </c>
      <c r="AM99" s="87" t="s">
        <v>54</v>
      </c>
      <c r="AN99" s="17" t="s">
        <v>54</v>
      </c>
      <c r="AO99" s="17" t="s">
        <v>678</v>
      </c>
      <c r="AP99" s="23" t="s">
        <v>711</v>
      </c>
      <c r="AQ99" s="7">
        <v>133</v>
      </c>
      <c r="AR99" s="16">
        <v>45447</v>
      </c>
      <c r="AS99" s="7" t="s">
        <v>54</v>
      </c>
      <c r="AT99" s="16" t="s">
        <v>54</v>
      </c>
      <c r="AU99" s="7" t="s">
        <v>54</v>
      </c>
      <c r="AV99" s="16" t="s">
        <v>54</v>
      </c>
      <c r="AW99" s="96">
        <v>45447</v>
      </c>
      <c r="AX99" s="96">
        <v>45582</v>
      </c>
      <c r="AY99" s="7" t="s">
        <v>61</v>
      </c>
      <c r="AZ99" s="7" t="s">
        <v>763</v>
      </c>
      <c r="BA99" s="7" t="s">
        <v>54</v>
      </c>
      <c r="BB99" s="7" t="s">
        <v>54</v>
      </c>
      <c r="BC99" s="7" t="s">
        <v>54</v>
      </c>
      <c r="BD99" s="7" t="s">
        <v>54</v>
      </c>
    </row>
    <row r="100" spans="1:56" ht="15" customHeight="1" thickBot="1" x14ac:dyDescent="0.25">
      <c r="A100" s="53" t="s">
        <v>246</v>
      </c>
      <c r="B100" s="8" t="s">
        <v>148</v>
      </c>
      <c r="C100" s="29" t="s">
        <v>247</v>
      </c>
      <c r="D100" s="30" t="s">
        <v>248</v>
      </c>
      <c r="E100" s="59">
        <v>45447</v>
      </c>
      <c r="F100" s="7" t="s">
        <v>350</v>
      </c>
      <c r="G100" s="7" t="s">
        <v>55</v>
      </c>
      <c r="H100" s="14" t="s">
        <v>392</v>
      </c>
      <c r="I100" s="7" t="s">
        <v>356</v>
      </c>
      <c r="J100" s="7" t="s">
        <v>358</v>
      </c>
      <c r="K100" s="7">
        <v>207</v>
      </c>
      <c r="L100" s="7" t="s">
        <v>63</v>
      </c>
      <c r="M100" s="7" t="s">
        <v>64</v>
      </c>
      <c r="N100" s="7" t="s">
        <v>471</v>
      </c>
      <c r="O100" s="7">
        <v>150</v>
      </c>
      <c r="P100" s="9">
        <v>45433</v>
      </c>
      <c r="Q100" s="19">
        <v>61065480</v>
      </c>
      <c r="R100" s="7" t="s">
        <v>57</v>
      </c>
      <c r="S100" s="19">
        <v>60193116</v>
      </c>
      <c r="T100" s="19">
        <v>8723640</v>
      </c>
      <c r="U100" s="16" t="s">
        <v>54</v>
      </c>
      <c r="V100" s="21">
        <v>0</v>
      </c>
      <c r="W100" s="21" t="e">
        <f t="shared" ref="W100:W130" si="97">#REF!+V100</f>
        <v>#REF!</v>
      </c>
      <c r="X100" s="43" t="s">
        <v>54</v>
      </c>
      <c r="Y100" s="7" t="s">
        <v>54</v>
      </c>
      <c r="Z100" s="16" t="s">
        <v>54</v>
      </c>
      <c r="AA100" s="16" t="s">
        <v>54</v>
      </c>
      <c r="AB100" s="7" t="s">
        <v>91</v>
      </c>
      <c r="AC100" s="17" t="s">
        <v>549</v>
      </c>
      <c r="AD100" s="17" t="s">
        <v>1693</v>
      </c>
      <c r="AE100" s="7" t="s">
        <v>58</v>
      </c>
      <c r="AF100" s="7" t="s">
        <v>59</v>
      </c>
      <c r="AG100" s="7" t="s">
        <v>59</v>
      </c>
      <c r="AH100" s="17" t="s">
        <v>569</v>
      </c>
      <c r="AI100" s="17" t="s">
        <v>65</v>
      </c>
      <c r="AJ100" s="73" t="s">
        <v>656</v>
      </c>
      <c r="AK100" s="1" t="s">
        <v>1985</v>
      </c>
      <c r="AL100" s="17" t="s">
        <v>54</v>
      </c>
      <c r="AM100" s="87" t="s">
        <v>54</v>
      </c>
      <c r="AN100" s="17" t="s">
        <v>54</v>
      </c>
      <c r="AO100" s="17" t="s">
        <v>677</v>
      </c>
      <c r="AP100" s="23" t="s">
        <v>93</v>
      </c>
      <c r="AQ100" s="7">
        <v>134</v>
      </c>
      <c r="AR100" s="16">
        <v>45447</v>
      </c>
      <c r="AS100" s="7" t="s">
        <v>54</v>
      </c>
      <c r="AT100" s="16" t="s">
        <v>54</v>
      </c>
      <c r="AU100" s="7" t="s">
        <v>54</v>
      </c>
      <c r="AV100" s="16" t="s">
        <v>54</v>
      </c>
      <c r="AW100" s="96">
        <v>45447</v>
      </c>
      <c r="AX100" s="96">
        <v>45657</v>
      </c>
      <c r="AY100" s="7" t="s">
        <v>61</v>
      </c>
      <c r="AZ100" s="7" t="s">
        <v>763</v>
      </c>
      <c r="BA100" s="7" t="s">
        <v>54</v>
      </c>
      <c r="BB100" s="7" t="s">
        <v>54</v>
      </c>
      <c r="BC100" s="7" t="s">
        <v>54</v>
      </c>
      <c r="BD100" s="7" t="s">
        <v>54</v>
      </c>
    </row>
    <row r="101" spans="1:56" ht="15" customHeight="1" thickBot="1" x14ac:dyDescent="0.25">
      <c r="A101" s="53" t="s">
        <v>249</v>
      </c>
      <c r="B101" s="8" t="s">
        <v>148</v>
      </c>
      <c r="C101" s="29" t="s">
        <v>250</v>
      </c>
      <c r="D101" s="30" t="s">
        <v>251</v>
      </c>
      <c r="E101" s="59">
        <v>45447</v>
      </c>
      <c r="F101" s="7" t="s">
        <v>350</v>
      </c>
      <c r="G101" s="7" t="s">
        <v>55</v>
      </c>
      <c r="H101" s="14" t="s">
        <v>393</v>
      </c>
      <c r="I101" s="7" t="s">
        <v>356</v>
      </c>
      <c r="J101" s="7" t="s">
        <v>358</v>
      </c>
      <c r="K101" s="7">
        <v>207</v>
      </c>
      <c r="L101" s="7" t="s">
        <v>447</v>
      </c>
      <c r="M101" s="7" t="s">
        <v>449</v>
      </c>
      <c r="N101" s="18" t="s">
        <v>471</v>
      </c>
      <c r="O101" s="7">
        <v>161</v>
      </c>
      <c r="P101" s="9">
        <v>45441</v>
      </c>
      <c r="Q101" s="19">
        <v>22452360</v>
      </c>
      <c r="R101" s="7" t="s">
        <v>57</v>
      </c>
      <c r="S101" s="19">
        <v>22131612</v>
      </c>
      <c r="T101" s="19">
        <v>3207480</v>
      </c>
      <c r="U101" s="16" t="s">
        <v>54</v>
      </c>
      <c r="V101" s="21">
        <v>0</v>
      </c>
      <c r="W101" s="21" t="e">
        <f t="shared" ref="W101:W130" si="98">#REF!+V101</f>
        <v>#REF!</v>
      </c>
      <c r="X101" s="43" t="s">
        <v>54</v>
      </c>
      <c r="Y101" s="7" t="s">
        <v>54</v>
      </c>
      <c r="Z101" s="16" t="s">
        <v>54</v>
      </c>
      <c r="AA101" s="16" t="s">
        <v>54</v>
      </c>
      <c r="AB101" s="7" t="s">
        <v>533</v>
      </c>
      <c r="AC101" s="17" t="s">
        <v>549</v>
      </c>
      <c r="AD101" s="17" t="s">
        <v>1693</v>
      </c>
      <c r="AE101" s="7" t="s">
        <v>58</v>
      </c>
      <c r="AF101" s="7" t="s">
        <v>59</v>
      </c>
      <c r="AG101" s="7" t="s">
        <v>59</v>
      </c>
      <c r="AH101" s="7" t="s">
        <v>592</v>
      </c>
      <c r="AI101" s="7" t="s">
        <v>575</v>
      </c>
      <c r="AJ101" s="73" t="s">
        <v>657</v>
      </c>
      <c r="AK101" s="1" t="s">
        <v>1985</v>
      </c>
      <c r="AL101" s="17" t="s">
        <v>54</v>
      </c>
      <c r="AM101" s="87" t="s">
        <v>54</v>
      </c>
      <c r="AN101" s="18" t="s">
        <v>54</v>
      </c>
      <c r="AO101" s="7" t="s">
        <v>677</v>
      </c>
      <c r="AP101" s="24" t="s">
        <v>712</v>
      </c>
      <c r="AQ101" s="7">
        <v>135</v>
      </c>
      <c r="AR101" s="16">
        <v>45447</v>
      </c>
      <c r="AS101" s="7" t="s">
        <v>54</v>
      </c>
      <c r="AT101" s="16" t="s">
        <v>54</v>
      </c>
      <c r="AU101" s="7" t="s">
        <v>54</v>
      </c>
      <c r="AV101" s="16" t="s">
        <v>54</v>
      </c>
      <c r="AW101" s="96">
        <v>45447</v>
      </c>
      <c r="AX101" s="96">
        <v>45657</v>
      </c>
      <c r="AY101" s="7" t="s">
        <v>61</v>
      </c>
      <c r="AZ101" s="7" t="s">
        <v>763</v>
      </c>
      <c r="BA101" s="7" t="s">
        <v>54</v>
      </c>
      <c r="BB101" s="7" t="s">
        <v>54</v>
      </c>
      <c r="BC101" s="7" t="s">
        <v>54</v>
      </c>
      <c r="BD101" s="7" t="s">
        <v>54</v>
      </c>
    </row>
    <row r="102" spans="1:56" ht="15" customHeight="1" thickBot="1" x14ac:dyDescent="0.25">
      <c r="A102" s="53" t="s">
        <v>252</v>
      </c>
      <c r="B102" s="8" t="s">
        <v>148</v>
      </c>
      <c r="C102" s="29" t="s">
        <v>253</v>
      </c>
      <c r="D102" s="30" t="s">
        <v>254</v>
      </c>
      <c r="E102" s="59">
        <v>45449</v>
      </c>
      <c r="F102" s="7" t="s">
        <v>350</v>
      </c>
      <c r="G102" s="7" t="s">
        <v>55</v>
      </c>
      <c r="H102" s="14" t="s">
        <v>394</v>
      </c>
      <c r="I102" s="7" t="s">
        <v>356</v>
      </c>
      <c r="J102" s="7" t="s">
        <v>62</v>
      </c>
      <c r="K102" s="7">
        <v>4</v>
      </c>
      <c r="L102" s="7" t="s">
        <v>63</v>
      </c>
      <c r="M102" s="7" t="s">
        <v>64</v>
      </c>
      <c r="N102" s="18" t="s">
        <v>471</v>
      </c>
      <c r="O102" s="7">
        <v>146</v>
      </c>
      <c r="P102" s="9">
        <v>45432</v>
      </c>
      <c r="Q102" s="19">
        <v>26435268</v>
      </c>
      <c r="R102" s="7" t="s">
        <v>57</v>
      </c>
      <c r="S102" s="19">
        <v>26435268</v>
      </c>
      <c r="T102" s="19">
        <v>6608817</v>
      </c>
      <c r="U102" s="16">
        <v>45572</v>
      </c>
      <c r="V102" s="21">
        <v>13217634</v>
      </c>
      <c r="W102" s="21" t="e">
        <f t="shared" ref="W102:W130" si="99">#REF!+V102</f>
        <v>#REF!</v>
      </c>
      <c r="X102" s="43" t="s">
        <v>475</v>
      </c>
      <c r="Y102" s="7" t="s">
        <v>476</v>
      </c>
      <c r="Z102" s="16" t="s">
        <v>54</v>
      </c>
      <c r="AA102" s="16" t="s">
        <v>54</v>
      </c>
      <c r="AB102" s="7" t="s">
        <v>534</v>
      </c>
      <c r="AC102" s="17" t="s">
        <v>549</v>
      </c>
      <c r="AD102" s="17" t="s">
        <v>1693</v>
      </c>
      <c r="AE102" s="18" t="s">
        <v>58</v>
      </c>
      <c r="AF102" s="18" t="s">
        <v>59</v>
      </c>
      <c r="AG102" s="7" t="s">
        <v>59</v>
      </c>
      <c r="AH102" s="7" t="s">
        <v>144</v>
      </c>
      <c r="AI102" s="7" t="s">
        <v>78</v>
      </c>
      <c r="AJ102" s="73" t="s">
        <v>658</v>
      </c>
      <c r="AK102" s="1" t="s">
        <v>1985</v>
      </c>
      <c r="AL102" s="7" t="s">
        <v>54</v>
      </c>
      <c r="AM102" s="87" t="s">
        <v>54</v>
      </c>
      <c r="AN102" s="18" t="s">
        <v>54</v>
      </c>
      <c r="AO102" s="7" t="s">
        <v>677</v>
      </c>
      <c r="AP102" s="23" t="s">
        <v>713</v>
      </c>
      <c r="AQ102" s="7">
        <v>143</v>
      </c>
      <c r="AR102" s="16">
        <v>45449</v>
      </c>
      <c r="AS102" s="7">
        <v>331</v>
      </c>
      <c r="AT102" s="16">
        <v>45565</v>
      </c>
      <c r="AU102" s="7">
        <v>317</v>
      </c>
      <c r="AV102" s="16">
        <v>45569</v>
      </c>
      <c r="AW102" s="96">
        <v>45450</v>
      </c>
      <c r="AX102" s="96">
        <v>45632</v>
      </c>
      <c r="AY102" s="7" t="s">
        <v>761</v>
      </c>
      <c r="AZ102" s="7" t="s">
        <v>762</v>
      </c>
      <c r="BA102" s="7" t="s">
        <v>54</v>
      </c>
      <c r="BB102" s="7" t="s">
        <v>54</v>
      </c>
      <c r="BC102" s="7" t="s">
        <v>54</v>
      </c>
      <c r="BD102" s="7" t="s">
        <v>54</v>
      </c>
    </row>
    <row r="103" spans="1:56" ht="15" customHeight="1" thickBot="1" x14ac:dyDescent="0.25">
      <c r="A103" s="53" t="s">
        <v>255</v>
      </c>
      <c r="B103" s="7" t="s">
        <v>148</v>
      </c>
      <c r="C103" s="29" t="s">
        <v>256</v>
      </c>
      <c r="D103" s="30" t="s">
        <v>257</v>
      </c>
      <c r="E103" s="59">
        <v>45454</v>
      </c>
      <c r="F103" s="7" t="s">
        <v>350</v>
      </c>
      <c r="G103" s="7" t="s">
        <v>55</v>
      </c>
      <c r="H103" s="14" t="s">
        <v>395</v>
      </c>
      <c r="I103" s="7" t="s">
        <v>356</v>
      </c>
      <c r="J103" s="7" t="s">
        <v>62</v>
      </c>
      <c r="K103" s="7">
        <v>6</v>
      </c>
      <c r="L103" s="7" t="s">
        <v>63</v>
      </c>
      <c r="M103" s="7" t="s">
        <v>433</v>
      </c>
      <c r="N103" s="7" t="s">
        <v>54</v>
      </c>
      <c r="O103" s="7">
        <v>158</v>
      </c>
      <c r="P103" s="9">
        <v>45436</v>
      </c>
      <c r="Q103" s="19">
        <v>22029390</v>
      </c>
      <c r="R103" s="7" t="s">
        <v>57</v>
      </c>
      <c r="S103" s="19">
        <v>22029390</v>
      </c>
      <c r="T103" s="19">
        <v>3671565</v>
      </c>
      <c r="U103" s="16" t="s">
        <v>54</v>
      </c>
      <c r="V103" s="21">
        <v>0</v>
      </c>
      <c r="W103" s="21" t="e">
        <f t="shared" ref="W103:W130" si="100">#REF!+V103</f>
        <v>#REF!</v>
      </c>
      <c r="X103" s="43" t="s">
        <v>54</v>
      </c>
      <c r="Y103" s="7" t="s">
        <v>54</v>
      </c>
      <c r="Z103" s="16" t="s">
        <v>54</v>
      </c>
      <c r="AA103" s="16" t="s">
        <v>54</v>
      </c>
      <c r="AB103" s="7" t="s">
        <v>120</v>
      </c>
      <c r="AC103" s="17" t="s">
        <v>549</v>
      </c>
      <c r="AD103" s="17" t="s">
        <v>1693</v>
      </c>
      <c r="AE103" s="7" t="s">
        <v>58</v>
      </c>
      <c r="AF103" s="7" t="s">
        <v>59</v>
      </c>
      <c r="AG103" s="7" t="s">
        <v>59</v>
      </c>
      <c r="AH103" s="17" t="s">
        <v>99</v>
      </c>
      <c r="AI103" s="17" t="s">
        <v>78</v>
      </c>
      <c r="AJ103" s="73" t="s">
        <v>659</v>
      </c>
      <c r="AK103" s="1" t="s">
        <v>1985</v>
      </c>
      <c r="AL103" s="17" t="s">
        <v>54</v>
      </c>
      <c r="AM103" s="87" t="s">
        <v>54</v>
      </c>
      <c r="AN103" s="17" t="s">
        <v>54</v>
      </c>
      <c r="AO103" s="7" t="s">
        <v>677</v>
      </c>
      <c r="AP103" s="23" t="s">
        <v>714</v>
      </c>
      <c r="AQ103" s="7">
        <v>151</v>
      </c>
      <c r="AR103" s="16">
        <v>45455</v>
      </c>
      <c r="AS103" s="7" t="s">
        <v>54</v>
      </c>
      <c r="AT103" s="16" t="s">
        <v>54</v>
      </c>
      <c r="AU103" s="7" t="s">
        <v>54</v>
      </c>
      <c r="AV103" s="16" t="s">
        <v>54</v>
      </c>
      <c r="AW103" s="96">
        <v>45455</v>
      </c>
      <c r="AX103" s="96">
        <v>45637</v>
      </c>
      <c r="AY103" s="7" t="s">
        <v>746</v>
      </c>
      <c r="AZ103" s="7" t="s">
        <v>760</v>
      </c>
      <c r="BA103" s="7" t="s">
        <v>54</v>
      </c>
      <c r="BB103" s="7" t="s">
        <v>54</v>
      </c>
      <c r="BC103" s="7" t="s">
        <v>54</v>
      </c>
      <c r="BD103" s="7" t="s">
        <v>54</v>
      </c>
    </row>
    <row r="104" spans="1:56" ht="15" customHeight="1" thickBot="1" x14ac:dyDescent="0.25">
      <c r="A104" s="53" t="s">
        <v>258</v>
      </c>
      <c r="B104" s="7" t="s">
        <v>148</v>
      </c>
      <c r="C104" s="29" t="s">
        <v>259</v>
      </c>
      <c r="D104" s="30" t="s">
        <v>260</v>
      </c>
      <c r="E104" s="59">
        <v>45454</v>
      </c>
      <c r="F104" s="7" t="s">
        <v>350</v>
      </c>
      <c r="G104" s="7" t="s">
        <v>66</v>
      </c>
      <c r="H104" s="14" t="s">
        <v>396</v>
      </c>
      <c r="I104" s="7" t="s">
        <v>356</v>
      </c>
      <c r="J104" s="7" t="s">
        <v>62</v>
      </c>
      <c r="K104" s="7">
        <v>6</v>
      </c>
      <c r="L104" s="7" t="s">
        <v>67</v>
      </c>
      <c r="M104" s="7" t="s">
        <v>450</v>
      </c>
      <c r="N104" s="7" t="s">
        <v>54</v>
      </c>
      <c r="O104" s="7">
        <v>149</v>
      </c>
      <c r="P104" s="9">
        <v>45433</v>
      </c>
      <c r="Q104" s="19">
        <v>13217634</v>
      </c>
      <c r="R104" s="7" t="s">
        <v>57</v>
      </c>
      <c r="S104" s="19">
        <v>13217634</v>
      </c>
      <c r="T104" s="19">
        <v>2202939</v>
      </c>
      <c r="U104" s="16">
        <v>45630</v>
      </c>
      <c r="V104" s="21">
        <v>1248332</v>
      </c>
      <c r="W104" s="21" t="e">
        <f t="shared" ref="W104:W130" si="101">#REF!+V104</f>
        <v>#REF!</v>
      </c>
      <c r="X104" s="43" t="s">
        <v>1938</v>
      </c>
      <c r="Y104" s="7" t="s">
        <v>1939</v>
      </c>
      <c r="Z104" s="16" t="s">
        <v>54</v>
      </c>
      <c r="AA104" s="16" t="s">
        <v>54</v>
      </c>
      <c r="AB104" s="7" t="s">
        <v>535</v>
      </c>
      <c r="AC104" s="17" t="s">
        <v>549</v>
      </c>
      <c r="AD104" s="17" t="s">
        <v>1693</v>
      </c>
      <c r="AE104" s="7" t="s">
        <v>58</v>
      </c>
      <c r="AF104" s="7" t="s">
        <v>59</v>
      </c>
      <c r="AG104" s="7" t="s">
        <v>59</v>
      </c>
      <c r="AH104" s="17" t="s">
        <v>119</v>
      </c>
      <c r="AI104" s="17" t="s">
        <v>581</v>
      </c>
      <c r="AJ104" s="73" t="s">
        <v>660</v>
      </c>
      <c r="AK104" s="1" t="s">
        <v>1985</v>
      </c>
      <c r="AL104" s="7" t="s">
        <v>54</v>
      </c>
      <c r="AM104" s="87" t="s">
        <v>54</v>
      </c>
      <c r="AN104" s="7" t="s">
        <v>54</v>
      </c>
      <c r="AO104" s="7" t="s">
        <v>677</v>
      </c>
      <c r="AP104" s="23" t="s">
        <v>715</v>
      </c>
      <c r="AQ104" s="7">
        <v>149</v>
      </c>
      <c r="AR104" s="16">
        <v>45454</v>
      </c>
      <c r="AS104" s="7">
        <v>390</v>
      </c>
      <c r="AT104" s="16">
        <v>45629</v>
      </c>
      <c r="AU104" s="7">
        <v>374</v>
      </c>
      <c r="AV104" s="16">
        <v>45635</v>
      </c>
      <c r="AW104" s="96">
        <v>45454</v>
      </c>
      <c r="AX104" s="96">
        <v>45653</v>
      </c>
      <c r="AY104" s="7" t="s">
        <v>61</v>
      </c>
      <c r="AZ104" s="7" t="s">
        <v>763</v>
      </c>
      <c r="BA104" s="7" t="s">
        <v>54</v>
      </c>
      <c r="BB104" s="7" t="s">
        <v>54</v>
      </c>
      <c r="BC104" s="7" t="s">
        <v>54</v>
      </c>
      <c r="BD104" s="7" t="s">
        <v>54</v>
      </c>
    </row>
    <row r="105" spans="1:56" ht="15" customHeight="1" thickBot="1" x14ac:dyDescent="0.25">
      <c r="A105" s="53" t="s">
        <v>261</v>
      </c>
      <c r="B105" s="7" t="s">
        <v>148</v>
      </c>
      <c r="C105" s="29" t="s">
        <v>262</v>
      </c>
      <c r="D105" s="30" t="s">
        <v>263</v>
      </c>
      <c r="E105" s="59">
        <v>45455</v>
      </c>
      <c r="F105" s="7" t="s">
        <v>350</v>
      </c>
      <c r="G105" s="7" t="s">
        <v>55</v>
      </c>
      <c r="H105" s="14" t="s">
        <v>397</v>
      </c>
      <c r="I105" s="7" t="s">
        <v>356</v>
      </c>
      <c r="J105" s="7" t="s">
        <v>358</v>
      </c>
      <c r="K105" s="7">
        <v>198</v>
      </c>
      <c r="L105" s="7" t="s">
        <v>63</v>
      </c>
      <c r="M105" s="7" t="s">
        <v>433</v>
      </c>
      <c r="N105" s="7" t="s">
        <v>54</v>
      </c>
      <c r="O105" s="7">
        <v>136</v>
      </c>
      <c r="P105" s="9">
        <v>45421</v>
      </c>
      <c r="Q105" s="19">
        <v>61682292</v>
      </c>
      <c r="R105" s="7" t="s">
        <v>57</v>
      </c>
      <c r="S105" s="19">
        <v>58157590</v>
      </c>
      <c r="T105" s="19">
        <v>8811756</v>
      </c>
      <c r="U105" s="16" t="s">
        <v>54</v>
      </c>
      <c r="V105" s="21">
        <v>0</v>
      </c>
      <c r="W105" s="21" t="e">
        <f t="shared" ref="W105:W130" si="102">#REF!+V105</f>
        <v>#REF!</v>
      </c>
      <c r="X105" s="43" t="s">
        <v>54</v>
      </c>
      <c r="Y105" s="7" t="s">
        <v>54</v>
      </c>
      <c r="Z105" s="16" t="s">
        <v>54</v>
      </c>
      <c r="AA105" s="16" t="s">
        <v>54</v>
      </c>
      <c r="AB105" s="7" t="s">
        <v>536</v>
      </c>
      <c r="AC105" s="17" t="s">
        <v>549</v>
      </c>
      <c r="AD105" s="17" t="s">
        <v>1693</v>
      </c>
      <c r="AE105" s="7" t="s">
        <v>58</v>
      </c>
      <c r="AF105" s="7" t="s">
        <v>59</v>
      </c>
      <c r="AG105" s="7" t="s">
        <v>59</v>
      </c>
      <c r="AH105" s="17" t="s">
        <v>144</v>
      </c>
      <c r="AI105" s="17" t="s">
        <v>78</v>
      </c>
      <c r="AJ105" s="73" t="s">
        <v>661</v>
      </c>
      <c r="AK105" s="1" t="s">
        <v>1985</v>
      </c>
      <c r="AL105" s="7" t="s">
        <v>54</v>
      </c>
      <c r="AM105" s="87" t="s">
        <v>54</v>
      </c>
      <c r="AN105" s="7" t="s">
        <v>54</v>
      </c>
      <c r="AO105" s="7" t="s">
        <v>677</v>
      </c>
      <c r="AP105" s="23" t="s">
        <v>716</v>
      </c>
      <c r="AQ105" s="7">
        <v>153</v>
      </c>
      <c r="AR105" s="16">
        <v>45456</v>
      </c>
      <c r="AS105" s="7" t="s">
        <v>54</v>
      </c>
      <c r="AT105" s="16" t="s">
        <v>54</v>
      </c>
      <c r="AU105" s="7" t="s">
        <v>54</v>
      </c>
      <c r="AV105" s="16" t="s">
        <v>54</v>
      </c>
      <c r="AW105" s="96">
        <v>45460</v>
      </c>
      <c r="AX105" s="96">
        <v>45656</v>
      </c>
      <c r="AY105" s="7" t="s">
        <v>761</v>
      </c>
      <c r="AZ105" s="7" t="s">
        <v>762</v>
      </c>
      <c r="BA105" s="16">
        <v>45505</v>
      </c>
      <c r="BB105" s="16">
        <v>45505</v>
      </c>
      <c r="BC105" s="7" t="s">
        <v>769</v>
      </c>
      <c r="BD105" s="7" t="s">
        <v>54</v>
      </c>
    </row>
    <row r="106" spans="1:56" ht="15" customHeight="1" thickBot="1" x14ac:dyDescent="0.25">
      <c r="A106" s="53" t="s">
        <v>264</v>
      </c>
      <c r="B106" s="7" t="s">
        <v>148</v>
      </c>
      <c r="C106" s="29" t="s">
        <v>265</v>
      </c>
      <c r="D106" s="30" t="s">
        <v>266</v>
      </c>
      <c r="E106" s="59">
        <v>45457</v>
      </c>
      <c r="F106" s="7" t="s">
        <v>350</v>
      </c>
      <c r="G106" s="7" t="s">
        <v>55</v>
      </c>
      <c r="H106" s="14" t="s">
        <v>398</v>
      </c>
      <c r="I106" s="7" t="s">
        <v>356</v>
      </c>
      <c r="J106" s="7" t="s">
        <v>62</v>
      </c>
      <c r="K106" s="7">
        <v>6</v>
      </c>
      <c r="L106" s="7" t="s">
        <v>56</v>
      </c>
      <c r="M106" s="7" t="s">
        <v>431</v>
      </c>
      <c r="N106" s="7" t="s">
        <v>54</v>
      </c>
      <c r="O106" s="7">
        <v>159</v>
      </c>
      <c r="P106" s="9">
        <v>45436</v>
      </c>
      <c r="Q106" s="19">
        <v>34687596</v>
      </c>
      <c r="R106" s="7" t="s">
        <v>57</v>
      </c>
      <c r="S106" s="19">
        <v>34687596</v>
      </c>
      <c r="T106" s="19">
        <v>5781266</v>
      </c>
      <c r="U106" s="16" t="s">
        <v>54</v>
      </c>
      <c r="V106" s="21">
        <v>0</v>
      </c>
      <c r="W106" s="21" t="e">
        <f t="shared" ref="W106:W130" si="103">#REF!+V106</f>
        <v>#REF!</v>
      </c>
      <c r="X106" s="43" t="s">
        <v>54</v>
      </c>
      <c r="Y106" s="7" t="s">
        <v>54</v>
      </c>
      <c r="Z106" s="16" t="s">
        <v>54</v>
      </c>
      <c r="AA106" s="16" t="s">
        <v>54</v>
      </c>
      <c r="AB106" s="7" t="s">
        <v>537</v>
      </c>
      <c r="AC106" s="7" t="s">
        <v>549</v>
      </c>
      <c r="AD106" s="7" t="s">
        <v>1693</v>
      </c>
      <c r="AE106" s="7" t="s">
        <v>58</v>
      </c>
      <c r="AF106" s="7" t="s">
        <v>59</v>
      </c>
      <c r="AG106" s="7" t="s">
        <v>59</v>
      </c>
      <c r="AH106" s="7" t="s">
        <v>73</v>
      </c>
      <c r="AI106" s="7" t="s">
        <v>109</v>
      </c>
      <c r="AJ106" s="73" t="s">
        <v>662</v>
      </c>
      <c r="AK106" s="1" t="s">
        <v>1985</v>
      </c>
      <c r="AL106" s="7" t="s">
        <v>54</v>
      </c>
      <c r="AM106" s="87" t="s">
        <v>54</v>
      </c>
      <c r="AN106" s="7" t="s">
        <v>54</v>
      </c>
      <c r="AO106" s="7" t="s">
        <v>677</v>
      </c>
      <c r="AP106" s="23" t="s">
        <v>717</v>
      </c>
      <c r="AQ106" s="7">
        <v>154</v>
      </c>
      <c r="AR106" s="16">
        <v>45460</v>
      </c>
      <c r="AS106" s="7" t="s">
        <v>54</v>
      </c>
      <c r="AT106" s="16" t="s">
        <v>54</v>
      </c>
      <c r="AU106" s="7" t="s">
        <v>54</v>
      </c>
      <c r="AV106" s="16" t="s">
        <v>54</v>
      </c>
      <c r="AW106" s="96">
        <v>45462</v>
      </c>
      <c r="AX106" s="96">
        <v>45644</v>
      </c>
      <c r="AY106" s="7" t="s">
        <v>74</v>
      </c>
      <c r="AZ106" s="7" t="s">
        <v>75</v>
      </c>
      <c r="BA106" s="7" t="s">
        <v>54</v>
      </c>
      <c r="BB106" s="7" t="s">
        <v>54</v>
      </c>
      <c r="BC106" s="7" t="s">
        <v>54</v>
      </c>
      <c r="BD106" s="7" t="s">
        <v>54</v>
      </c>
    </row>
    <row r="107" spans="1:56" ht="15" customHeight="1" thickBot="1" x14ac:dyDescent="0.25">
      <c r="A107" s="53" t="s">
        <v>267</v>
      </c>
      <c r="B107" s="7" t="s">
        <v>148</v>
      </c>
      <c r="C107" s="29" t="s">
        <v>268</v>
      </c>
      <c r="D107" s="30" t="s">
        <v>269</v>
      </c>
      <c r="E107" s="59">
        <v>45460</v>
      </c>
      <c r="F107" s="7" t="s">
        <v>350</v>
      </c>
      <c r="G107" s="7" t="s">
        <v>55</v>
      </c>
      <c r="H107" s="14" t="s">
        <v>399</v>
      </c>
      <c r="I107" s="7" t="s">
        <v>356</v>
      </c>
      <c r="J107" s="7" t="s">
        <v>62</v>
      </c>
      <c r="K107" s="7">
        <v>6</v>
      </c>
      <c r="L107" s="7" t="s">
        <v>63</v>
      </c>
      <c r="M107" s="7" t="s">
        <v>433</v>
      </c>
      <c r="N107" s="7" t="s">
        <v>54</v>
      </c>
      <c r="O107" s="7">
        <v>160</v>
      </c>
      <c r="P107" s="9">
        <v>45436</v>
      </c>
      <c r="Q107" s="19">
        <v>22029390</v>
      </c>
      <c r="R107" s="7" t="s">
        <v>57</v>
      </c>
      <c r="S107" s="19">
        <v>22029390</v>
      </c>
      <c r="T107" s="19">
        <v>3671565</v>
      </c>
      <c r="U107" s="16" t="s">
        <v>54</v>
      </c>
      <c r="V107" s="21">
        <v>0</v>
      </c>
      <c r="W107" s="21" t="e">
        <f t="shared" ref="W107:W130" si="104">#REF!+V107</f>
        <v>#REF!</v>
      </c>
      <c r="X107" s="43" t="s">
        <v>54</v>
      </c>
      <c r="Y107" s="7" t="s">
        <v>54</v>
      </c>
      <c r="Z107" s="16" t="s">
        <v>54</v>
      </c>
      <c r="AA107" s="16" t="s">
        <v>54</v>
      </c>
      <c r="AB107" s="7" t="s">
        <v>538</v>
      </c>
      <c r="AC107" s="7" t="s">
        <v>549</v>
      </c>
      <c r="AD107" s="7" t="s">
        <v>1693</v>
      </c>
      <c r="AE107" s="7" t="s">
        <v>58</v>
      </c>
      <c r="AF107" s="7" t="s">
        <v>59</v>
      </c>
      <c r="AG107" s="7" t="s">
        <v>59</v>
      </c>
      <c r="AH107" s="7" t="s">
        <v>99</v>
      </c>
      <c r="AI107" s="7" t="s">
        <v>601</v>
      </c>
      <c r="AJ107" s="73" t="s">
        <v>663</v>
      </c>
      <c r="AK107" s="1" t="s">
        <v>1985</v>
      </c>
      <c r="AL107" s="7" t="s">
        <v>54</v>
      </c>
      <c r="AM107" s="87" t="s">
        <v>54</v>
      </c>
      <c r="AN107" s="7" t="s">
        <v>54</v>
      </c>
      <c r="AO107" s="7" t="s">
        <v>677</v>
      </c>
      <c r="AP107" s="23" t="s">
        <v>718</v>
      </c>
      <c r="AQ107" s="7">
        <v>155</v>
      </c>
      <c r="AR107" s="16">
        <v>45461</v>
      </c>
      <c r="AS107" s="7" t="s">
        <v>54</v>
      </c>
      <c r="AT107" s="16" t="s">
        <v>54</v>
      </c>
      <c r="AU107" s="7" t="s">
        <v>54</v>
      </c>
      <c r="AV107" s="16" t="s">
        <v>54</v>
      </c>
      <c r="AW107" s="96">
        <v>45461</v>
      </c>
      <c r="AX107" s="96">
        <v>45643</v>
      </c>
      <c r="AY107" s="7" t="s">
        <v>746</v>
      </c>
      <c r="AZ107" s="7" t="s">
        <v>760</v>
      </c>
      <c r="BA107" s="7" t="s">
        <v>54</v>
      </c>
      <c r="BB107" s="7" t="s">
        <v>54</v>
      </c>
      <c r="BC107" s="7" t="s">
        <v>54</v>
      </c>
      <c r="BD107" s="7" t="s">
        <v>54</v>
      </c>
    </row>
    <row r="108" spans="1:56" ht="15" customHeight="1" thickBot="1" x14ac:dyDescent="0.25">
      <c r="A108" s="53" t="s">
        <v>270</v>
      </c>
      <c r="B108" s="7" t="s">
        <v>148</v>
      </c>
      <c r="C108" s="29" t="s">
        <v>271</v>
      </c>
      <c r="D108" s="30" t="s">
        <v>272</v>
      </c>
      <c r="E108" s="59">
        <v>45461</v>
      </c>
      <c r="F108" s="7" t="s">
        <v>350</v>
      </c>
      <c r="G108" s="7" t="s">
        <v>55</v>
      </c>
      <c r="H108" s="14" t="s">
        <v>400</v>
      </c>
      <c r="I108" s="7" t="s">
        <v>356</v>
      </c>
      <c r="J108" s="7" t="s">
        <v>62</v>
      </c>
      <c r="K108" s="7">
        <v>6</v>
      </c>
      <c r="L108" s="7" t="s">
        <v>67</v>
      </c>
      <c r="M108" s="7" t="s">
        <v>443</v>
      </c>
      <c r="N108" s="7" t="s">
        <v>54</v>
      </c>
      <c r="O108" s="7">
        <v>157</v>
      </c>
      <c r="P108" s="9">
        <v>45436</v>
      </c>
      <c r="Q108" s="19">
        <v>18152220</v>
      </c>
      <c r="R108" s="7" t="s">
        <v>57</v>
      </c>
      <c r="S108" s="19">
        <v>18152220</v>
      </c>
      <c r="T108" s="19">
        <v>3025370</v>
      </c>
      <c r="U108" s="16" t="s">
        <v>54</v>
      </c>
      <c r="V108" s="21">
        <v>0</v>
      </c>
      <c r="W108" s="21" t="e">
        <f t="shared" ref="W108:W130" si="105">#REF!+V108</f>
        <v>#REF!</v>
      </c>
      <c r="X108" s="43" t="s">
        <v>54</v>
      </c>
      <c r="Y108" s="7" t="s">
        <v>54</v>
      </c>
      <c r="Z108" s="16" t="s">
        <v>54</v>
      </c>
      <c r="AA108" s="16" t="s">
        <v>54</v>
      </c>
      <c r="AB108" s="7" t="s">
        <v>118</v>
      </c>
      <c r="AC108" s="7" t="s">
        <v>549</v>
      </c>
      <c r="AD108" s="7" t="s">
        <v>1693</v>
      </c>
      <c r="AE108" s="7" t="s">
        <v>58</v>
      </c>
      <c r="AF108" s="7" t="s">
        <v>59</v>
      </c>
      <c r="AG108" s="7" t="s">
        <v>59</v>
      </c>
      <c r="AH108" s="7" t="s">
        <v>119</v>
      </c>
      <c r="AI108" s="7" t="s">
        <v>581</v>
      </c>
      <c r="AJ108" s="73" t="s">
        <v>664</v>
      </c>
      <c r="AK108" s="1" t="s">
        <v>1985</v>
      </c>
      <c r="AL108" s="17" t="s">
        <v>54</v>
      </c>
      <c r="AM108" s="87" t="s">
        <v>54</v>
      </c>
      <c r="AN108" s="7" t="s">
        <v>54</v>
      </c>
      <c r="AO108" s="7" t="s">
        <v>677</v>
      </c>
      <c r="AP108" s="23" t="s">
        <v>719</v>
      </c>
      <c r="AQ108" s="7">
        <v>157</v>
      </c>
      <c r="AR108" s="16">
        <v>45462</v>
      </c>
      <c r="AS108" s="7" t="s">
        <v>54</v>
      </c>
      <c r="AT108" s="16" t="s">
        <v>54</v>
      </c>
      <c r="AU108" s="7" t="s">
        <v>54</v>
      </c>
      <c r="AV108" s="16" t="s">
        <v>54</v>
      </c>
      <c r="AW108" s="96">
        <v>45462</v>
      </c>
      <c r="AX108" s="96">
        <v>45644</v>
      </c>
      <c r="AY108" s="7" t="s">
        <v>746</v>
      </c>
      <c r="AZ108" s="7" t="s">
        <v>760</v>
      </c>
      <c r="BA108" s="7" t="s">
        <v>54</v>
      </c>
      <c r="BB108" s="7" t="s">
        <v>54</v>
      </c>
      <c r="BC108" s="7" t="s">
        <v>54</v>
      </c>
      <c r="BD108" s="7" t="s">
        <v>54</v>
      </c>
    </row>
    <row r="109" spans="1:56" ht="15" customHeight="1" thickBot="1" x14ac:dyDescent="0.25">
      <c r="A109" s="53" t="s">
        <v>273</v>
      </c>
      <c r="B109" s="8" t="s">
        <v>148</v>
      </c>
      <c r="C109" s="29" t="s">
        <v>274</v>
      </c>
      <c r="D109" s="30" t="s">
        <v>275</v>
      </c>
      <c r="E109" s="59">
        <v>45467</v>
      </c>
      <c r="F109" s="7" t="s">
        <v>350</v>
      </c>
      <c r="G109" s="7" t="s">
        <v>55</v>
      </c>
      <c r="H109" s="14" t="s">
        <v>401</v>
      </c>
      <c r="I109" s="7" t="s">
        <v>356</v>
      </c>
      <c r="J109" s="7" t="s">
        <v>62</v>
      </c>
      <c r="K109" s="7">
        <v>6</v>
      </c>
      <c r="L109" s="7" t="s">
        <v>56</v>
      </c>
      <c r="M109" s="7" t="s">
        <v>431</v>
      </c>
      <c r="N109" s="7" t="s">
        <v>54</v>
      </c>
      <c r="O109" s="7">
        <v>171</v>
      </c>
      <c r="P109" s="9">
        <v>45461</v>
      </c>
      <c r="Q109" s="19">
        <v>34687596</v>
      </c>
      <c r="R109" s="7" t="s">
        <v>57</v>
      </c>
      <c r="S109" s="19">
        <v>34687596</v>
      </c>
      <c r="T109" s="19">
        <v>5781266</v>
      </c>
      <c r="U109" s="16" t="s">
        <v>54</v>
      </c>
      <c r="V109" s="21">
        <v>0</v>
      </c>
      <c r="W109" s="21" t="e">
        <f t="shared" ref="W109:W130" si="106">#REF!+V109</f>
        <v>#REF!</v>
      </c>
      <c r="X109" s="43" t="s">
        <v>54</v>
      </c>
      <c r="Y109" s="7" t="s">
        <v>54</v>
      </c>
      <c r="Z109" s="16" t="s">
        <v>54</v>
      </c>
      <c r="AA109" s="16" t="s">
        <v>54</v>
      </c>
      <c r="AB109" s="7" t="s">
        <v>539</v>
      </c>
      <c r="AC109" s="7" t="s">
        <v>549</v>
      </c>
      <c r="AD109" s="7" t="s">
        <v>1693</v>
      </c>
      <c r="AE109" s="7" t="s">
        <v>58</v>
      </c>
      <c r="AF109" s="7" t="s">
        <v>108</v>
      </c>
      <c r="AG109" s="7" t="s">
        <v>81</v>
      </c>
      <c r="AH109" s="7" t="s">
        <v>73</v>
      </c>
      <c r="AI109" s="7" t="s">
        <v>65</v>
      </c>
      <c r="AJ109" s="73" t="s">
        <v>665</v>
      </c>
      <c r="AK109" s="1" t="s">
        <v>1985</v>
      </c>
      <c r="AL109" s="7" t="s">
        <v>54</v>
      </c>
      <c r="AM109" s="87" t="s">
        <v>54</v>
      </c>
      <c r="AN109" s="7" t="s">
        <v>54</v>
      </c>
      <c r="AO109" s="7" t="s">
        <v>677</v>
      </c>
      <c r="AP109" s="23" t="s">
        <v>720</v>
      </c>
      <c r="AQ109" s="7">
        <v>160</v>
      </c>
      <c r="AR109" s="16">
        <v>45468</v>
      </c>
      <c r="AS109" s="7" t="s">
        <v>54</v>
      </c>
      <c r="AT109" s="16" t="s">
        <v>54</v>
      </c>
      <c r="AU109" s="7" t="s">
        <v>54</v>
      </c>
      <c r="AV109" s="16" t="s">
        <v>54</v>
      </c>
      <c r="AW109" s="96">
        <v>45469</v>
      </c>
      <c r="AX109" s="96">
        <v>45651</v>
      </c>
      <c r="AY109" s="7" t="s">
        <v>74</v>
      </c>
      <c r="AZ109" s="7" t="s">
        <v>75</v>
      </c>
      <c r="BA109" s="7" t="s">
        <v>54</v>
      </c>
      <c r="BB109" s="7" t="s">
        <v>54</v>
      </c>
      <c r="BC109" s="7" t="s">
        <v>54</v>
      </c>
      <c r="BD109" s="7" t="s">
        <v>477</v>
      </c>
    </row>
    <row r="110" spans="1:56" ht="15" customHeight="1" thickBot="1" x14ac:dyDescent="0.25">
      <c r="A110" s="53" t="s">
        <v>276</v>
      </c>
      <c r="B110" s="8" t="s">
        <v>148</v>
      </c>
      <c r="C110" s="29" t="s">
        <v>277</v>
      </c>
      <c r="D110" s="30" t="s">
        <v>278</v>
      </c>
      <c r="E110" s="59">
        <v>45469</v>
      </c>
      <c r="F110" s="7" t="s">
        <v>350</v>
      </c>
      <c r="G110" s="7" t="s">
        <v>55</v>
      </c>
      <c r="H110" s="14" t="s">
        <v>402</v>
      </c>
      <c r="I110" s="7" t="s">
        <v>356</v>
      </c>
      <c r="J110" s="7" t="s">
        <v>62</v>
      </c>
      <c r="K110" s="7">
        <v>6</v>
      </c>
      <c r="L110" s="7" t="s">
        <v>63</v>
      </c>
      <c r="M110" s="7" t="s">
        <v>433</v>
      </c>
      <c r="N110" s="7" t="s">
        <v>54</v>
      </c>
      <c r="O110" s="7">
        <v>170</v>
      </c>
      <c r="P110" s="9">
        <v>45461</v>
      </c>
      <c r="Q110" s="19">
        <v>55249720</v>
      </c>
      <c r="R110" s="7" t="s">
        <v>57</v>
      </c>
      <c r="S110" s="19">
        <v>52341840</v>
      </c>
      <c r="T110" s="19">
        <v>8723640</v>
      </c>
      <c r="U110" s="16" t="s">
        <v>54</v>
      </c>
      <c r="V110" s="21">
        <v>0</v>
      </c>
      <c r="W110" s="21" t="e">
        <f t="shared" ref="W110:W130" si="107">#REF!+V110</f>
        <v>#REF!</v>
      </c>
      <c r="X110" s="43" t="s">
        <v>54</v>
      </c>
      <c r="Y110" s="7" t="s">
        <v>54</v>
      </c>
      <c r="Z110" s="7" t="s">
        <v>54</v>
      </c>
      <c r="AA110" s="7" t="s">
        <v>54</v>
      </c>
      <c r="AB110" s="19" t="s">
        <v>540</v>
      </c>
      <c r="AC110" s="7" t="s">
        <v>549</v>
      </c>
      <c r="AD110" s="7" t="s">
        <v>1693</v>
      </c>
      <c r="AE110" s="19" t="s">
        <v>58</v>
      </c>
      <c r="AF110" s="19" t="s">
        <v>130</v>
      </c>
      <c r="AG110" s="19" t="s">
        <v>130</v>
      </c>
      <c r="AH110" s="19" t="s">
        <v>569</v>
      </c>
      <c r="AI110" s="19" t="s">
        <v>65</v>
      </c>
      <c r="AJ110" s="73" t="s">
        <v>666</v>
      </c>
      <c r="AK110" s="1" t="s">
        <v>1985</v>
      </c>
      <c r="AL110" s="19" t="s">
        <v>54</v>
      </c>
      <c r="AM110" s="87" t="s">
        <v>54</v>
      </c>
      <c r="AN110" s="19" t="s">
        <v>54</v>
      </c>
      <c r="AO110" s="19" t="s">
        <v>677</v>
      </c>
      <c r="AP110" s="23" t="s">
        <v>721</v>
      </c>
      <c r="AQ110" s="7">
        <v>161</v>
      </c>
      <c r="AR110" s="16">
        <v>45470</v>
      </c>
      <c r="AS110" s="7" t="s">
        <v>54</v>
      </c>
      <c r="AT110" s="16" t="s">
        <v>54</v>
      </c>
      <c r="AU110" s="7" t="s">
        <v>54</v>
      </c>
      <c r="AV110" s="16" t="s">
        <v>54</v>
      </c>
      <c r="AW110" s="96">
        <v>45470</v>
      </c>
      <c r="AX110" s="96">
        <v>45652</v>
      </c>
      <c r="AY110" s="7" t="s">
        <v>61</v>
      </c>
      <c r="AZ110" s="7" t="s">
        <v>763</v>
      </c>
      <c r="BA110" s="7" t="s">
        <v>54</v>
      </c>
      <c r="BB110" s="7" t="s">
        <v>54</v>
      </c>
      <c r="BC110" s="7" t="s">
        <v>54</v>
      </c>
      <c r="BD110" s="7" t="s">
        <v>477</v>
      </c>
    </row>
    <row r="111" spans="1:56" ht="15" customHeight="1" thickBot="1" x14ac:dyDescent="0.25">
      <c r="A111" s="53" t="s">
        <v>279</v>
      </c>
      <c r="B111" s="8" t="s">
        <v>148</v>
      </c>
      <c r="C111" s="29" t="s">
        <v>280</v>
      </c>
      <c r="D111" s="30" t="s">
        <v>281</v>
      </c>
      <c r="E111" s="59">
        <v>45485</v>
      </c>
      <c r="F111" s="12" t="s">
        <v>350</v>
      </c>
      <c r="G111" s="7" t="s">
        <v>55</v>
      </c>
      <c r="H111" s="14" t="s">
        <v>403</v>
      </c>
      <c r="I111" s="7" t="s">
        <v>356</v>
      </c>
      <c r="J111" s="7" t="s">
        <v>358</v>
      </c>
      <c r="K111" s="7">
        <v>159</v>
      </c>
      <c r="L111" s="7" t="s">
        <v>437</v>
      </c>
      <c r="M111" s="7" t="s">
        <v>438</v>
      </c>
      <c r="N111" s="18" t="s">
        <v>54</v>
      </c>
      <c r="O111" s="7">
        <v>178</v>
      </c>
      <c r="P111" s="9">
        <v>45482</v>
      </c>
      <c r="Q111" s="19">
        <v>53333333</v>
      </c>
      <c r="R111" s="7" t="s">
        <v>57</v>
      </c>
      <c r="S111" s="19">
        <v>53000000</v>
      </c>
      <c r="T111" s="19">
        <f>S111/5.3</f>
        <v>10000000</v>
      </c>
      <c r="U111" s="16">
        <v>45630</v>
      </c>
      <c r="V111" s="21">
        <v>3333333</v>
      </c>
      <c r="W111" s="21" t="e">
        <f t="shared" ref="W111:W130" si="108">#REF!+V111</f>
        <v>#REF!</v>
      </c>
      <c r="X111" s="43" t="s">
        <v>1940</v>
      </c>
      <c r="Y111" s="7" t="s">
        <v>1941</v>
      </c>
      <c r="Z111" s="7" t="s">
        <v>54</v>
      </c>
      <c r="AA111" s="7" t="s">
        <v>54</v>
      </c>
      <c r="AB111" s="19" t="s">
        <v>541</v>
      </c>
      <c r="AC111" s="7" t="s">
        <v>549</v>
      </c>
      <c r="AD111" s="7" t="s">
        <v>1693</v>
      </c>
      <c r="AE111" s="19" t="s">
        <v>58</v>
      </c>
      <c r="AF111" s="19" t="s">
        <v>130</v>
      </c>
      <c r="AG111" s="19" t="s">
        <v>130</v>
      </c>
      <c r="AH111" s="19" t="s">
        <v>585</v>
      </c>
      <c r="AI111" s="19" t="s">
        <v>602</v>
      </c>
      <c r="AJ111" s="73" t="s">
        <v>667</v>
      </c>
      <c r="AK111" s="1" t="s">
        <v>1985</v>
      </c>
      <c r="AL111" s="19" t="s">
        <v>54</v>
      </c>
      <c r="AM111" s="87" t="s">
        <v>54</v>
      </c>
      <c r="AN111" s="19" t="s">
        <v>54</v>
      </c>
      <c r="AO111" s="19" t="s">
        <v>679</v>
      </c>
      <c r="AP111" s="23" t="s">
        <v>722</v>
      </c>
      <c r="AQ111" s="7">
        <v>169</v>
      </c>
      <c r="AR111" s="16">
        <v>45485</v>
      </c>
      <c r="AS111" s="7">
        <v>357</v>
      </c>
      <c r="AT111" s="16">
        <v>45609</v>
      </c>
      <c r="AU111" s="7">
        <v>373</v>
      </c>
      <c r="AV111" s="16">
        <v>45635</v>
      </c>
      <c r="AW111" s="96">
        <v>45485</v>
      </c>
      <c r="AX111" s="96">
        <v>45656</v>
      </c>
      <c r="AY111" s="19" t="s">
        <v>765</v>
      </c>
      <c r="AZ111" s="7" t="s">
        <v>1437</v>
      </c>
      <c r="BA111" s="7" t="s">
        <v>54</v>
      </c>
      <c r="BB111" s="7" t="s">
        <v>54</v>
      </c>
      <c r="BC111" s="7" t="s">
        <v>54</v>
      </c>
      <c r="BD111" s="7" t="s">
        <v>477</v>
      </c>
    </row>
    <row r="112" spans="1:56" ht="15" customHeight="1" thickBot="1" x14ac:dyDescent="0.25">
      <c r="A112" s="53" t="s">
        <v>282</v>
      </c>
      <c r="B112" s="8" t="s">
        <v>148</v>
      </c>
      <c r="C112" s="29" t="s">
        <v>283</v>
      </c>
      <c r="D112" s="30" t="s">
        <v>284</v>
      </c>
      <c r="E112" s="59">
        <v>45490</v>
      </c>
      <c r="F112" s="12" t="s">
        <v>350</v>
      </c>
      <c r="G112" s="7" t="s">
        <v>55</v>
      </c>
      <c r="H112" s="14" t="s">
        <v>404</v>
      </c>
      <c r="I112" s="7" t="s">
        <v>356</v>
      </c>
      <c r="J112" s="7" t="s">
        <v>358</v>
      </c>
      <c r="K112" s="7">
        <v>164</v>
      </c>
      <c r="L112" s="7" t="s">
        <v>451</v>
      </c>
      <c r="M112" s="7" t="s">
        <v>452</v>
      </c>
      <c r="N112" s="7" t="s">
        <v>468</v>
      </c>
      <c r="O112" s="7">
        <v>182</v>
      </c>
      <c r="P112" s="9">
        <v>45485</v>
      </c>
      <c r="Q112" s="19">
        <v>48464658</v>
      </c>
      <c r="R112" s="7" t="s">
        <v>72</v>
      </c>
      <c r="S112" s="19">
        <v>48170933</v>
      </c>
      <c r="T112" s="19" t="e">
        <f>S112/G112*30</f>
        <v>#VALUE!</v>
      </c>
      <c r="U112" s="16">
        <v>45649</v>
      </c>
      <c r="V112" s="21">
        <v>12301212</v>
      </c>
      <c r="W112" s="21" t="e">
        <f t="shared" ref="W112:W130" si="109">#REF!+V112</f>
        <v>#REF!</v>
      </c>
      <c r="X112" s="43" t="s">
        <v>1942</v>
      </c>
      <c r="Y112" s="7" t="s">
        <v>1943</v>
      </c>
      <c r="Z112" s="7" t="s">
        <v>54</v>
      </c>
      <c r="AA112" s="7" t="s">
        <v>54</v>
      </c>
      <c r="AB112" s="17" t="s">
        <v>76</v>
      </c>
      <c r="AC112" s="7" t="s">
        <v>549</v>
      </c>
      <c r="AD112" s="7" t="s">
        <v>1693</v>
      </c>
      <c r="AE112" s="18" t="s">
        <v>58</v>
      </c>
      <c r="AF112" s="18" t="s">
        <v>130</v>
      </c>
      <c r="AG112" s="18" t="s">
        <v>130</v>
      </c>
      <c r="AH112" s="18" t="s">
        <v>100</v>
      </c>
      <c r="AI112" s="18" t="s">
        <v>77</v>
      </c>
      <c r="AJ112" s="73" t="s">
        <v>606</v>
      </c>
      <c r="AK112" s="1" t="s">
        <v>1985</v>
      </c>
      <c r="AL112" s="18" t="s">
        <v>54</v>
      </c>
      <c r="AM112" s="90" t="s">
        <v>54</v>
      </c>
      <c r="AN112" s="18" t="s">
        <v>54</v>
      </c>
      <c r="AO112" s="18" t="s">
        <v>677</v>
      </c>
      <c r="AP112" s="23" t="s">
        <v>723</v>
      </c>
      <c r="AQ112" s="7">
        <v>171</v>
      </c>
      <c r="AR112" s="16">
        <v>45490</v>
      </c>
      <c r="AS112" s="7">
        <v>436</v>
      </c>
      <c r="AT112" s="16">
        <v>45646</v>
      </c>
      <c r="AU112" s="7">
        <v>468</v>
      </c>
      <c r="AV112" s="16">
        <v>45654</v>
      </c>
      <c r="AW112" s="98">
        <v>45490</v>
      </c>
      <c r="AX112" s="98">
        <v>45700</v>
      </c>
      <c r="AY112" s="7" t="s">
        <v>61</v>
      </c>
      <c r="AZ112" s="7" t="s">
        <v>763</v>
      </c>
      <c r="BA112" s="7" t="s">
        <v>54</v>
      </c>
      <c r="BB112" s="7" t="s">
        <v>54</v>
      </c>
      <c r="BC112" s="7" t="s">
        <v>54</v>
      </c>
      <c r="BD112" s="7" t="s">
        <v>477</v>
      </c>
    </row>
    <row r="113" spans="1:56" ht="15" customHeight="1" thickBot="1" x14ac:dyDescent="0.25">
      <c r="A113" s="53" t="s">
        <v>285</v>
      </c>
      <c r="B113" s="8" t="s">
        <v>148</v>
      </c>
      <c r="C113" s="29" t="s">
        <v>286</v>
      </c>
      <c r="D113" s="30" t="s">
        <v>287</v>
      </c>
      <c r="E113" s="59">
        <v>45490</v>
      </c>
      <c r="F113" s="12" t="s">
        <v>350</v>
      </c>
      <c r="G113" s="7" t="s">
        <v>55</v>
      </c>
      <c r="H113" s="14" t="s">
        <v>405</v>
      </c>
      <c r="I113" s="7" t="s">
        <v>356</v>
      </c>
      <c r="J113" s="7" t="s">
        <v>358</v>
      </c>
      <c r="K113" s="7">
        <v>164</v>
      </c>
      <c r="L113" s="7" t="s">
        <v>451</v>
      </c>
      <c r="M113" s="7" t="s">
        <v>452</v>
      </c>
      <c r="N113" s="7" t="s">
        <v>468</v>
      </c>
      <c r="O113" s="7">
        <v>183</v>
      </c>
      <c r="P113" s="9">
        <v>45485</v>
      </c>
      <c r="Q113" s="19">
        <v>52503380</v>
      </c>
      <c r="R113" s="7" t="s">
        <v>72</v>
      </c>
      <c r="S113" s="19">
        <v>52185177</v>
      </c>
      <c r="T113" s="19">
        <f>S113/164*30</f>
        <v>9546068.9634146336</v>
      </c>
      <c r="U113" s="16">
        <v>45655</v>
      </c>
      <c r="V113" s="21">
        <v>15273710</v>
      </c>
      <c r="W113" s="21" t="e">
        <f t="shared" ref="W113:W130" si="110">#REF!+V113</f>
        <v>#REF!</v>
      </c>
      <c r="X113" s="43" t="s">
        <v>1944</v>
      </c>
      <c r="Y113" s="7" t="s">
        <v>1945</v>
      </c>
      <c r="Z113" s="16" t="s">
        <v>54</v>
      </c>
      <c r="AA113" s="16" t="s">
        <v>54</v>
      </c>
      <c r="AB113" s="19" t="s">
        <v>542</v>
      </c>
      <c r="AC113" s="7" t="s">
        <v>549</v>
      </c>
      <c r="AD113" s="7" t="s">
        <v>1693</v>
      </c>
      <c r="AE113" s="19" t="s">
        <v>58</v>
      </c>
      <c r="AF113" s="19" t="s">
        <v>130</v>
      </c>
      <c r="AG113" s="19" t="s">
        <v>130</v>
      </c>
      <c r="AH113" s="19" t="s">
        <v>117</v>
      </c>
      <c r="AI113" s="19" t="s">
        <v>603</v>
      </c>
      <c r="AJ113" s="73" t="s">
        <v>668</v>
      </c>
      <c r="AK113" s="1" t="s">
        <v>1985</v>
      </c>
      <c r="AL113" s="19" t="s">
        <v>54</v>
      </c>
      <c r="AM113" s="87" t="s">
        <v>54</v>
      </c>
      <c r="AN113" s="19" t="s">
        <v>54</v>
      </c>
      <c r="AO113" s="19" t="s">
        <v>677</v>
      </c>
      <c r="AP113" s="23" t="s">
        <v>724</v>
      </c>
      <c r="AQ113" s="7">
        <v>170</v>
      </c>
      <c r="AR113" s="16">
        <v>45490</v>
      </c>
      <c r="AS113" s="7">
        <v>440</v>
      </c>
      <c r="AT113" s="16">
        <v>45654</v>
      </c>
      <c r="AU113" s="7">
        <v>486</v>
      </c>
      <c r="AV113" s="16">
        <v>45656</v>
      </c>
      <c r="AW113" s="98">
        <v>45490</v>
      </c>
      <c r="AX113" s="98">
        <v>45656</v>
      </c>
      <c r="AY113" s="7" t="s">
        <v>61</v>
      </c>
      <c r="AZ113" s="7" t="s">
        <v>763</v>
      </c>
      <c r="BA113" s="7" t="s">
        <v>54</v>
      </c>
      <c r="BB113" s="7" t="s">
        <v>54</v>
      </c>
      <c r="BC113" s="7" t="s">
        <v>54</v>
      </c>
      <c r="BD113" s="7" t="s">
        <v>477</v>
      </c>
    </row>
    <row r="114" spans="1:56" ht="15" customHeight="1" thickBot="1" x14ac:dyDescent="0.25">
      <c r="A114" s="53" t="s">
        <v>288</v>
      </c>
      <c r="B114" s="8" t="s">
        <v>148</v>
      </c>
      <c r="C114" s="29" t="s">
        <v>289</v>
      </c>
      <c r="D114" s="30" t="s">
        <v>290</v>
      </c>
      <c r="E114" s="61">
        <v>45497</v>
      </c>
      <c r="F114" s="12" t="s">
        <v>350</v>
      </c>
      <c r="G114" s="7" t="s">
        <v>55</v>
      </c>
      <c r="H114" s="14" t="s">
        <v>406</v>
      </c>
      <c r="I114" s="7" t="s">
        <v>356</v>
      </c>
      <c r="J114" s="7" t="s">
        <v>62</v>
      </c>
      <c r="K114" s="15">
        <v>5</v>
      </c>
      <c r="L114" s="7" t="s">
        <v>453</v>
      </c>
      <c r="M114" s="7" t="s">
        <v>454</v>
      </c>
      <c r="N114" s="7" t="s">
        <v>468</v>
      </c>
      <c r="O114" s="15">
        <v>205</v>
      </c>
      <c r="P114" s="11">
        <v>45492</v>
      </c>
      <c r="Q114" s="19">
        <v>33484650</v>
      </c>
      <c r="R114" s="7" t="s">
        <v>72</v>
      </c>
      <c r="S114" s="19">
        <v>29372500</v>
      </c>
      <c r="T114" s="19">
        <f>S114/5</f>
        <v>5874500</v>
      </c>
      <c r="U114" s="25">
        <v>45646</v>
      </c>
      <c r="V114" s="18">
        <v>6853583</v>
      </c>
      <c r="W114" s="21" t="e">
        <f t="shared" ref="W114:W130" si="111">#REF!+V114</f>
        <v>#REF!</v>
      </c>
      <c r="X114" s="71" t="s">
        <v>1946</v>
      </c>
      <c r="Y114" s="15" t="s">
        <v>1947</v>
      </c>
      <c r="Z114" s="15" t="s">
        <v>54</v>
      </c>
      <c r="AA114" s="15" t="s">
        <v>54</v>
      </c>
      <c r="AB114" s="15" t="s">
        <v>543</v>
      </c>
      <c r="AC114" s="7" t="s">
        <v>549</v>
      </c>
      <c r="AD114" s="7" t="s">
        <v>1693</v>
      </c>
      <c r="AE114" s="15" t="s">
        <v>58</v>
      </c>
      <c r="AF114" s="15" t="s">
        <v>130</v>
      </c>
      <c r="AG114" s="15" t="s">
        <v>130</v>
      </c>
      <c r="AH114" s="15" t="s">
        <v>100</v>
      </c>
      <c r="AI114" s="15" t="s">
        <v>60</v>
      </c>
      <c r="AJ114" s="73" t="s">
        <v>669</v>
      </c>
      <c r="AK114" s="1" t="s">
        <v>1985</v>
      </c>
      <c r="AL114" s="15" t="s">
        <v>54</v>
      </c>
      <c r="AM114" s="90" t="s">
        <v>54</v>
      </c>
      <c r="AN114" s="15" t="s">
        <v>54</v>
      </c>
      <c r="AO114" s="15" t="s">
        <v>677</v>
      </c>
      <c r="AP114" s="23" t="s">
        <v>725</v>
      </c>
      <c r="AQ114" s="15">
        <v>176</v>
      </c>
      <c r="AR114" s="25">
        <v>45498</v>
      </c>
      <c r="AS114" s="15">
        <v>428</v>
      </c>
      <c r="AT114" s="25">
        <v>45645</v>
      </c>
      <c r="AU114" s="21" t="s">
        <v>54</v>
      </c>
      <c r="AV114" s="21" t="s">
        <v>54</v>
      </c>
      <c r="AW114" s="98">
        <v>45499</v>
      </c>
      <c r="AX114" s="98">
        <v>45687</v>
      </c>
      <c r="AY114" s="7" t="s">
        <v>753</v>
      </c>
      <c r="AZ114" s="7" t="s">
        <v>764</v>
      </c>
      <c r="BA114" s="15" t="s">
        <v>54</v>
      </c>
      <c r="BB114" s="15" t="s">
        <v>54</v>
      </c>
      <c r="BC114" s="15" t="s">
        <v>54</v>
      </c>
      <c r="BD114" s="15" t="s">
        <v>54</v>
      </c>
    </row>
    <row r="115" spans="1:56" ht="15" customHeight="1" x14ac:dyDescent="0.2">
      <c r="A115" s="53" t="s">
        <v>291</v>
      </c>
      <c r="B115" s="8" t="s">
        <v>148</v>
      </c>
      <c r="C115" s="29" t="s">
        <v>292</v>
      </c>
      <c r="D115" s="30" t="s">
        <v>293</v>
      </c>
      <c r="E115" s="59">
        <v>45497</v>
      </c>
      <c r="F115" s="12" t="s">
        <v>350</v>
      </c>
      <c r="G115" s="7" t="s">
        <v>55</v>
      </c>
      <c r="H115" s="14" t="s">
        <v>407</v>
      </c>
      <c r="I115" s="7" t="s">
        <v>356</v>
      </c>
      <c r="J115" s="7" t="s">
        <v>62</v>
      </c>
      <c r="K115" s="7">
        <v>5</v>
      </c>
      <c r="L115" s="7" t="s">
        <v>455</v>
      </c>
      <c r="M115" s="7" t="s">
        <v>456</v>
      </c>
      <c r="N115" s="7" t="s">
        <v>468</v>
      </c>
      <c r="O115" s="7">
        <v>193</v>
      </c>
      <c r="P115" s="9">
        <v>45489</v>
      </c>
      <c r="Q115" s="19">
        <v>77000000</v>
      </c>
      <c r="R115" s="7" t="s">
        <v>72</v>
      </c>
      <c r="S115" s="19">
        <v>70000000</v>
      </c>
      <c r="T115" s="19">
        <f>S115/5</f>
        <v>14000000</v>
      </c>
      <c r="U115" s="25" t="s">
        <v>54</v>
      </c>
      <c r="V115" s="21">
        <v>0</v>
      </c>
      <c r="W115" s="21" t="e">
        <f t="shared" ref="W115:W130" si="112">#REF!+V115</f>
        <v>#REF!</v>
      </c>
      <c r="X115" s="71" t="s">
        <v>54</v>
      </c>
      <c r="Y115" s="15" t="s">
        <v>54</v>
      </c>
      <c r="Z115" s="15" t="s">
        <v>54</v>
      </c>
      <c r="AA115" s="15" t="s">
        <v>54</v>
      </c>
      <c r="AB115" s="19" t="s">
        <v>544</v>
      </c>
      <c r="AC115" s="7" t="s">
        <v>549</v>
      </c>
      <c r="AD115" s="7" t="s">
        <v>1693</v>
      </c>
      <c r="AE115" s="19" t="s">
        <v>58</v>
      </c>
      <c r="AF115" s="19" t="s">
        <v>94</v>
      </c>
      <c r="AG115" s="19" t="s">
        <v>96</v>
      </c>
      <c r="AH115" s="19" t="s">
        <v>127</v>
      </c>
      <c r="AI115" s="19" t="s">
        <v>65</v>
      </c>
      <c r="AJ115" s="74" t="s">
        <v>670</v>
      </c>
      <c r="AK115" s="1" t="s">
        <v>1985</v>
      </c>
      <c r="AL115" s="15" t="s">
        <v>54</v>
      </c>
      <c r="AM115" s="90" t="s">
        <v>54</v>
      </c>
      <c r="AN115" s="15" t="s">
        <v>54</v>
      </c>
      <c r="AO115" s="19" t="s">
        <v>677</v>
      </c>
      <c r="AP115" s="23" t="s">
        <v>726</v>
      </c>
      <c r="AQ115" s="7">
        <v>175</v>
      </c>
      <c r="AR115" s="16">
        <v>45498</v>
      </c>
      <c r="AS115" s="15" t="s">
        <v>54</v>
      </c>
      <c r="AT115" s="25" t="s">
        <v>54</v>
      </c>
      <c r="AU115" s="7" t="s">
        <v>54</v>
      </c>
      <c r="AV115" s="7" t="s">
        <v>54</v>
      </c>
      <c r="AW115" s="96">
        <v>45498</v>
      </c>
      <c r="AX115" s="96">
        <v>45650</v>
      </c>
      <c r="AY115" s="7" t="s">
        <v>755</v>
      </c>
      <c r="AZ115" s="7" t="s">
        <v>758</v>
      </c>
      <c r="BA115" s="15" t="s">
        <v>54</v>
      </c>
      <c r="BB115" s="15" t="s">
        <v>54</v>
      </c>
      <c r="BC115" s="15" t="s">
        <v>54</v>
      </c>
      <c r="BD115" s="15" t="s">
        <v>54</v>
      </c>
    </row>
    <row r="116" spans="1:56" ht="15" customHeight="1" x14ac:dyDescent="0.2">
      <c r="A116" s="53" t="s">
        <v>294</v>
      </c>
      <c r="B116" s="8" t="s">
        <v>148</v>
      </c>
      <c r="C116" s="29" t="s">
        <v>295</v>
      </c>
      <c r="D116" s="30" t="s">
        <v>296</v>
      </c>
      <c r="E116" s="61">
        <v>45498</v>
      </c>
      <c r="F116" s="12" t="s">
        <v>350</v>
      </c>
      <c r="G116" s="7" t="s">
        <v>55</v>
      </c>
      <c r="H116" s="14" t="s">
        <v>408</v>
      </c>
      <c r="I116" s="7" t="s">
        <v>356</v>
      </c>
      <c r="J116" s="7" t="s">
        <v>358</v>
      </c>
      <c r="K116" s="15">
        <v>145</v>
      </c>
      <c r="L116" s="7" t="s">
        <v>457</v>
      </c>
      <c r="M116" s="7" t="s">
        <v>458</v>
      </c>
      <c r="N116" s="7" t="s">
        <v>468</v>
      </c>
      <c r="O116" s="15">
        <v>215</v>
      </c>
      <c r="P116" s="11">
        <v>45492</v>
      </c>
      <c r="Q116" s="19">
        <v>45362917</v>
      </c>
      <c r="R116" s="7" t="s">
        <v>72</v>
      </c>
      <c r="S116" s="19">
        <v>42164250</v>
      </c>
      <c r="T116" s="20">
        <f>S116/145*30</f>
        <v>8723637.931034483</v>
      </c>
      <c r="U116" s="25">
        <v>45644</v>
      </c>
      <c r="V116" s="18">
        <v>2907879</v>
      </c>
      <c r="W116" s="21" t="e">
        <f t="shared" ref="W116:W130" si="113">#REF!+V116</f>
        <v>#REF!</v>
      </c>
      <c r="X116" s="71">
        <v>10</v>
      </c>
      <c r="Y116" s="15" t="s">
        <v>1948</v>
      </c>
      <c r="Z116" s="15" t="s">
        <v>54</v>
      </c>
      <c r="AA116" s="15" t="s">
        <v>54</v>
      </c>
      <c r="AB116" s="7" t="s">
        <v>484</v>
      </c>
      <c r="AC116" s="7" t="s">
        <v>549</v>
      </c>
      <c r="AD116" s="7" t="s">
        <v>1693</v>
      </c>
      <c r="AE116" s="15" t="s">
        <v>58</v>
      </c>
      <c r="AF116" s="15" t="s">
        <v>130</v>
      </c>
      <c r="AG116" s="15" t="s">
        <v>130</v>
      </c>
      <c r="AH116" s="15" t="s">
        <v>117</v>
      </c>
      <c r="AI116" s="15" t="s">
        <v>604</v>
      </c>
      <c r="AJ116" s="77" t="s">
        <v>614</v>
      </c>
      <c r="AK116" s="1" t="s">
        <v>1985</v>
      </c>
      <c r="AL116" s="15" t="s">
        <v>54</v>
      </c>
      <c r="AM116" s="90" t="s">
        <v>54</v>
      </c>
      <c r="AN116" s="15" t="s">
        <v>54</v>
      </c>
      <c r="AO116" s="15" t="s">
        <v>677</v>
      </c>
      <c r="AP116" s="23" t="s">
        <v>727</v>
      </c>
      <c r="AQ116" s="20">
        <v>177</v>
      </c>
      <c r="AR116" s="25">
        <v>45498</v>
      </c>
      <c r="AS116" s="15">
        <v>366</v>
      </c>
      <c r="AT116" s="25">
        <v>45623</v>
      </c>
      <c r="AU116" s="7" t="s">
        <v>54</v>
      </c>
      <c r="AV116" s="7" t="s">
        <v>54</v>
      </c>
      <c r="AW116" s="98">
        <v>45499</v>
      </c>
      <c r="AX116" s="98">
        <v>45656</v>
      </c>
      <c r="AY116" s="7" t="s">
        <v>752</v>
      </c>
      <c r="AZ116" s="7" t="s">
        <v>762</v>
      </c>
      <c r="BA116" s="15" t="s">
        <v>54</v>
      </c>
      <c r="BB116" s="15" t="s">
        <v>54</v>
      </c>
      <c r="BC116" s="15" t="s">
        <v>54</v>
      </c>
      <c r="BD116" s="15" t="s">
        <v>54</v>
      </c>
    </row>
    <row r="117" spans="1:56" ht="15" customHeight="1" thickBot="1" x14ac:dyDescent="0.25">
      <c r="A117" s="53" t="s">
        <v>297</v>
      </c>
      <c r="B117" s="8" t="s">
        <v>148</v>
      </c>
      <c r="C117" s="29" t="s">
        <v>298</v>
      </c>
      <c r="D117" s="30" t="s">
        <v>299</v>
      </c>
      <c r="E117" s="59">
        <v>45498</v>
      </c>
      <c r="F117" s="12" t="s">
        <v>350</v>
      </c>
      <c r="G117" s="7" t="s">
        <v>55</v>
      </c>
      <c r="H117" s="14" t="s">
        <v>409</v>
      </c>
      <c r="I117" s="7" t="s">
        <v>356</v>
      </c>
      <c r="J117" s="7" t="s">
        <v>358</v>
      </c>
      <c r="K117" s="7">
        <v>145</v>
      </c>
      <c r="L117" s="7" t="s">
        <v>457</v>
      </c>
      <c r="M117" s="7" t="s">
        <v>458</v>
      </c>
      <c r="N117" s="7" t="s">
        <v>468</v>
      </c>
      <c r="O117" s="7">
        <v>216</v>
      </c>
      <c r="P117" s="9">
        <v>45492</v>
      </c>
      <c r="Q117" s="19">
        <v>32673985</v>
      </c>
      <c r="R117" s="7" t="s">
        <v>72</v>
      </c>
      <c r="S117" s="19">
        <v>31584852</v>
      </c>
      <c r="T117" s="19">
        <f>S117/145*30</f>
        <v>6534796.9655172415</v>
      </c>
      <c r="U117" s="16" t="s">
        <v>54</v>
      </c>
      <c r="V117" s="21">
        <v>0</v>
      </c>
      <c r="W117" s="21" t="e">
        <f t="shared" ref="W117:W130" si="114">#REF!+V117</f>
        <v>#REF!</v>
      </c>
      <c r="X117" s="43" t="s">
        <v>54</v>
      </c>
      <c r="Y117" s="7" t="s">
        <v>54</v>
      </c>
      <c r="Z117" s="7" t="s">
        <v>54</v>
      </c>
      <c r="AA117" s="7" t="s">
        <v>54</v>
      </c>
      <c r="AB117" s="19" t="s">
        <v>129</v>
      </c>
      <c r="AC117" s="7" t="s">
        <v>549</v>
      </c>
      <c r="AD117" s="7" t="s">
        <v>1693</v>
      </c>
      <c r="AE117" s="19" t="s">
        <v>58</v>
      </c>
      <c r="AF117" s="19" t="s">
        <v>108</v>
      </c>
      <c r="AG117" s="19" t="s">
        <v>121</v>
      </c>
      <c r="AH117" s="19" t="s">
        <v>117</v>
      </c>
      <c r="AI117" s="19" t="s">
        <v>60</v>
      </c>
      <c r="AJ117" s="74" t="s">
        <v>616</v>
      </c>
      <c r="AK117" s="1" t="s">
        <v>1985</v>
      </c>
      <c r="AL117" s="19" t="s">
        <v>54</v>
      </c>
      <c r="AM117" s="87" t="s">
        <v>54</v>
      </c>
      <c r="AN117" s="19" t="s">
        <v>54</v>
      </c>
      <c r="AO117" s="19" t="s">
        <v>677</v>
      </c>
      <c r="AP117" s="23" t="s">
        <v>728</v>
      </c>
      <c r="AQ117" s="7">
        <v>179</v>
      </c>
      <c r="AR117" s="16">
        <v>45489</v>
      </c>
      <c r="AS117" s="7" t="s">
        <v>54</v>
      </c>
      <c r="AT117" s="16" t="s">
        <v>54</v>
      </c>
      <c r="AU117" s="7" t="s">
        <v>54</v>
      </c>
      <c r="AV117" s="7" t="s">
        <v>54</v>
      </c>
      <c r="AW117" s="96">
        <v>45499</v>
      </c>
      <c r="AX117" s="96">
        <v>45646</v>
      </c>
      <c r="AY117" s="7" t="s">
        <v>752</v>
      </c>
      <c r="AZ117" s="7" t="s">
        <v>762</v>
      </c>
      <c r="BA117" s="7" t="s">
        <v>54</v>
      </c>
      <c r="BB117" s="7" t="s">
        <v>54</v>
      </c>
      <c r="BC117" s="7" t="s">
        <v>54</v>
      </c>
      <c r="BD117" s="7" t="s">
        <v>54</v>
      </c>
    </row>
    <row r="118" spans="1:56" ht="15" customHeight="1" thickBot="1" x14ac:dyDescent="0.25">
      <c r="A118" s="53" t="s">
        <v>300</v>
      </c>
      <c r="B118" s="8" t="s">
        <v>148</v>
      </c>
      <c r="C118" s="29" t="s">
        <v>301</v>
      </c>
      <c r="D118" s="30" t="s">
        <v>302</v>
      </c>
      <c r="E118" s="59">
        <v>45498</v>
      </c>
      <c r="F118" s="12" t="s">
        <v>350</v>
      </c>
      <c r="G118" s="7" t="s">
        <v>55</v>
      </c>
      <c r="H118" s="14" t="s">
        <v>410</v>
      </c>
      <c r="I118" s="7" t="s">
        <v>356</v>
      </c>
      <c r="J118" s="7" t="s">
        <v>62</v>
      </c>
      <c r="K118" s="7">
        <v>5</v>
      </c>
      <c r="L118" s="7" t="s">
        <v>1610</v>
      </c>
      <c r="M118" s="7" t="s">
        <v>454</v>
      </c>
      <c r="N118" s="7" t="s">
        <v>473</v>
      </c>
      <c r="O118" s="7">
        <v>209</v>
      </c>
      <c r="P118" s="9">
        <v>45492</v>
      </c>
      <c r="Q118" s="19">
        <v>49664664</v>
      </c>
      <c r="R118" s="7" t="s">
        <v>72</v>
      </c>
      <c r="S118" s="19">
        <v>41387220</v>
      </c>
      <c r="T118" s="19">
        <f>S118/5</f>
        <v>8277444</v>
      </c>
      <c r="U118" s="16">
        <v>45646</v>
      </c>
      <c r="V118" s="21">
        <v>9657018</v>
      </c>
      <c r="W118" s="21" t="e">
        <f t="shared" ref="W118:W130" si="115">#REF!+V118</f>
        <v>#REF!</v>
      </c>
      <c r="X118" s="43" t="s">
        <v>1946</v>
      </c>
      <c r="Y118" s="7" t="s">
        <v>1947</v>
      </c>
      <c r="Z118" s="7" t="s">
        <v>54</v>
      </c>
      <c r="AA118" s="7" t="s">
        <v>54</v>
      </c>
      <c r="AB118" s="19" t="s">
        <v>545</v>
      </c>
      <c r="AC118" s="7" t="s">
        <v>549</v>
      </c>
      <c r="AD118" s="7" t="s">
        <v>1693</v>
      </c>
      <c r="AE118" s="19" t="s">
        <v>58</v>
      </c>
      <c r="AF118" s="19" t="s">
        <v>130</v>
      </c>
      <c r="AG118" s="19" t="s">
        <v>130</v>
      </c>
      <c r="AH118" s="19" t="s">
        <v>144</v>
      </c>
      <c r="AI118" s="19" t="s">
        <v>605</v>
      </c>
      <c r="AJ118" s="73" t="s">
        <v>671</v>
      </c>
      <c r="AK118" s="1" t="s">
        <v>1985</v>
      </c>
      <c r="AL118" s="19" t="s">
        <v>54</v>
      </c>
      <c r="AM118" s="87" t="s">
        <v>54</v>
      </c>
      <c r="AN118" s="19" t="s">
        <v>54</v>
      </c>
      <c r="AO118" s="19" t="s">
        <v>677</v>
      </c>
      <c r="AP118" s="23" t="s">
        <v>729</v>
      </c>
      <c r="AQ118" s="7">
        <v>183</v>
      </c>
      <c r="AR118" s="16">
        <v>45499</v>
      </c>
      <c r="AS118" s="7">
        <v>429</v>
      </c>
      <c r="AT118" s="16">
        <v>45645</v>
      </c>
      <c r="AU118" s="7" t="s">
        <v>54</v>
      </c>
      <c r="AV118" s="7" t="s">
        <v>54</v>
      </c>
      <c r="AW118" s="96">
        <v>45499</v>
      </c>
      <c r="AX118" s="96">
        <v>45687</v>
      </c>
      <c r="AY118" s="7" t="s">
        <v>753</v>
      </c>
      <c r="AZ118" s="7" t="s">
        <v>764</v>
      </c>
      <c r="BA118" s="7" t="s">
        <v>54</v>
      </c>
      <c r="BB118" s="7" t="s">
        <v>54</v>
      </c>
      <c r="BC118" s="7" t="s">
        <v>54</v>
      </c>
      <c r="BD118" s="7" t="s">
        <v>54</v>
      </c>
    </row>
    <row r="119" spans="1:56" ht="15" customHeight="1" thickBot="1" x14ac:dyDescent="0.25">
      <c r="A119" s="53" t="s">
        <v>303</v>
      </c>
      <c r="B119" s="8" t="s">
        <v>148</v>
      </c>
      <c r="C119" s="29" t="s">
        <v>304</v>
      </c>
      <c r="D119" s="30" t="s">
        <v>305</v>
      </c>
      <c r="E119" s="59">
        <v>45498</v>
      </c>
      <c r="F119" s="12" t="s">
        <v>350</v>
      </c>
      <c r="G119" s="7" t="s">
        <v>55</v>
      </c>
      <c r="H119" s="14" t="s">
        <v>411</v>
      </c>
      <c r="I119" s="7" t="s">
        <v>356</v>
      </c>
      <c r="J119" s="7" t="s">
        <v>62</v>
      </c>
      <c r="K119" s="7">
        <v>5</v>
      </c>
      <c r="L119" s="7" t="s">
        <v>459</v>
      </c>
      <c r="M119" s="7" t="s">
        <v>460</v>
      </c>
      <c r="N119" s="7" t="s">
        <v>71</v>
      </c>
      <c r="O119" s="7">
        <v>202</v>
      </c>
      <c r="P119" s="9">
        <v>45490</v>
      </c>
      <c r="Q119" s="19">
        <v>35687610</v>
      </c>
      <c r="R119" s="7" t="s">
        <v>72</v>
      </c>
      <c r="S119" s="19">
        <v>35687610</v>
      </c>
      <c r="T119" s="19">
        <f>S119/5</f>
        <v>7137522</v>
      </c>
      <c r="U119" s="16">
        <v>45646</v>
      </c>
      <c r="V119" s="17">
        <v>5234183</v>
      </c>
      <c r="W119" s="21" t="e">
        <f t="shared" ref="W119:W130" si="116">#REF!+V119</f>
        <v>#REF!</v>
      </c>
      <c r="X119" s="43">
        <v>22</v>
      </c>
      <c r="Y119" s="7" t="s">
        <v>1949</v>
      </c>
      <c r="Z119" s="7" t="s">
        <v>54</v>
      </c>
      <c r="AA119" s="7" t="s">
        <v>54</v>
      </c>
      <c r="AB119" s="7" t="s">
        <v>482</v>
      </c>
      <c r="AC119" s="7" t="s">
        <v>549</v>
      </c>
      <c r="AD119" s="7" t="s">
        <v>1693</v>
      </c>
      <c r="AE119" s="7" t="s">
        <v>58</v>
      </c>
      <c r="AF119" s="7" t="s">
        <v>108</v>
      </c>
      <c r="AG119" s="7" t="s">
        <v>552</v>
      </c>
      <c r="AH119" s="7" t="s">
        <v>572</v>
      </c>
      <c r="AI119" s="7" t="s">
        <v>89</v>
      </c>
      <c r="AJ119" s="73" t="s">
        <v>612</v>
      </c>
      <c r="AK119" s="1" t="s">
        <v>1985</v>
      </c>
      <c r="AL119" s="7" t="s">
        <v>54</v>
      </c>
      <c r="AM119" s="87" t="s">
        <v>54</v>
      </c>
      <c r="AN119" s="7" t="s">
        <v>54</v>
      </c>
      <c r="AO119" s="19" t="s">
        <v>679</v>
      </c>
      <c r="AP119" s="23" t="s">
        <v>730</v>
      </c>
      <c r="AQ119" s="7">
        <v>180</v>
      </c>
      <c r="AR119" s="16">
        <v>45499</v>
      </c>
      <c r="AS119" s="7">
        <v>381</v>
      </c>
      <c r="AT119" s="16">
        <v>45628</v>
      </c>
      <c r="AU119" s="7" t="s">
        <v>54</v>
      </c>
      <c r="AV119" s="16" t="s">
        <v>54</v>
      </c>
      <c r="AW119" s="96">
        <v>45502</v>
      </c>
      <c r="AX119" s="96">
        <v>45677</v>
      </c>
      <c r="AY119" s="7" t="s">
        <v>751</v>
      </c>
      <c r="AZ119" s="14" t="s">
        <v>83</v>
      </c>
      <c r="BA119" s="21" t="s">
        <v>54</v>
      </c>
      <c r="BB119" s="21" t="s">
        <v>54</v>
      </c>
      <c r="BC119" s="21" t="s">
        <v>54</v>
      </c>
      <c r="BD119" s="21" t="s">
        <v>54</v>
      </c>
    </row>
    <row r="120" spans="1:56" ht="15" customHeight="1" thickBot="1" x14ac:dyDescent="0.25">
      <c r="A120" s="53" t="s">
        <v>306</v>
      </c>
      <c r="B120" s="8" t="s">
        <v>148</v>
      </c>
      <c r="C120" s="29" t="s">
        <v>307</v>
      </c>
      <c r="D120" s="30" t="s">
        <v>308</v>
      </c>
      <c r="E120" s="59">
        <v>45499</v>
      </c>
      <c r="F120" s="12" t="s">
        <v>350</v>
      </c>
      <c r="G120" s="7" t="s">
        <v>55</v>
      </c>
      <c r="H120" s="14" t="s">
        <v>412</v>
      </c>
      <c r="I120" s="7" t="s">
        <v>356</v>
      </c>
      <c r="J120" s="7" t="s">
        <v>62</v>
      </c>
      <c r="K120" s="7">
        <v>5</v>
      </c>
      <c r="L120" s="7" t="s">
        <v>459</v>
      </c>
      <c r="M120" s="7" t="s">
        <v>460</v>
      </c>
      <c r="N120" s="7" t="s">
        <v>71</v>
      </c>
      <c r="O120" s="7">
        <v>185</v>
      </c>
      <c r="P120" s="9">
        <v>45489</v>
      </c>
      <c r="Q120" s="19">
        <v>35687610</v>
      </c>
      <c r="R120" s="7" t="s">
        <v>72</v>
      </c>
      <c r="S120" s="19">
        <v>35687610</v>
      </c>
      <c r="T120" s="19">
        <f>S120/5</f>
        <v>7137522</v>
      </c>
      <c r="U120" s="16">
        <v>45645</v>
      </c>
      <c r="V120" s="21">
        <v>5234183</v>
      </c>
      <c r="W120" s="21" t="e">
        <f t="shared" ref="W120:W130" si="117">#REF!+V120</f>
        <v>#REF!</v>
      </c>
      <c r="X120" s="43">
        <v>22</v>
      </c>
      <c r="Y120" s="7" t="s">
        <v>1949</v>
      </c>
      <c r="Z120" s="7" t="s">
        <v>54</v>
      </c>
      <c r="AA120" s="7" t="s">
        <v>54</v>
      </c>
      <c r="AB120" s="7" t="s">
        <v>481</v>
      </c>
      <c r="AC120" s="7" t="s">
        <v>549</v>
      </c>
      <c r="AD120" s="7" t="s">
        <v>1693</v>
      </c>
      <c r="AE120" s="19" t="s">
        <v>58</v>
      </c>
      <c r="AF120" s="7" t="s">
        <v>59</v>
      </c>
      <c r="AG120" s="7" t="s">
        <v>59</v>
      </c>
      <c r="AH120" s="7" t="s">
        <v>572</v>
      </c>
      <c r="AI120" s="7" t="s">
        <v>573</v>
      </c>
      <c r="AJ120" s="73" t="s">
        <v>611</v>
      </c>
      <c r="AK120" s="1" t="s">
        <v>1985</v>
      </c>
      <c r="AL120" s="7" t="s">
        <v>54</v>
      </c>
      <c r="AM120" s="87" t="s">
        <v>54</v>
      </c>
      <c r="AN120" s="7" t="s">
        <v>54</v>
      </c>
      <c r="AO120" s="19" t="s">
        <v>677</v>
      </c>
      <c r="AP120" s="23" t="s">
        <v>731</v>
      </c>
      <c r="AQ120" s="7">
        <v>182</v>
      </c>
      <c r="AR120" s="16">
        <v>45499</v>
      </c>
      <c r="AS120" s="7">
        <v>378</v>
      </c>
      <c r="AT120" s="16">
        <v>45628</v>
      </c>
      <c r="AU120" s="17" t="s">
        <v>54</v>
      </c>
      <c r="AV120" s="17" t="s">
        <v>54</v>
      </c>
      <c r="AW120" s="96">
        <v>45502</v>
      </c>
      <c r="AX120" s="96">
        <v>45677</v>
      </c>
      <c r="AY120" s="7" t="s">
        <v>751</v>
      </c>
      <c r="AZ120" s="14" t="s">
        <v>83</v>
      </c>
      <c r="BA120" s="7" t="s">
        <v>54</v>
      </c>
      <c r="BB120" s="7" t="s">
        <v>54</v>
      </c>
      <c r="BC120" s="7" t="s">
        <v>54</v>
      </c>
      <c r="BD120" s="7" t="s">
        <v>54</v>
      </c>
    </row>
    <row r="121" spans="1:56" ht="15" customHeight="1" thickBot="1" x14ac:dyDescent="0.25">
      <c r="A121" s="53" t="s">
        <v>309</v>
      </c>
      <c r="B121" s="8" t="s">
        <v>148</v>
      </c>
      <c r="C121" s="29" t="s">
        <v>310</v>
      </c>
      <c r="D121" s="30" t="s">
        <v>311</v>
      </c>
      <c r="E121" s="59">
        <v>45499</v>
      </c>
      <c r="F121" s="12" t="s">
        <v>350</v>
      </c>
      <c r="G121" s="7" t="s">
        <v>55</v>
      </c>
      <c r="H121" s="14" t="s">
        <v>413</v>
      </c>
      <c r="I121" s="7" t="s">
        <v>356</v>
      </c>
      <c r="J121" s="7" t="s">
        <v>62</v>
      </c>
      <c r="K121" s="7">
        <v>5</v>
      </c>
      <c r="L121" s="7" t="s">
        <v>453</v>
      </c>
      <c r="M121" s="7" t="s">
        <v>454</v>
      </c>
      <c r="N121" s="7" t="s">
        <v>467</v>
      </c>
      <c r="O121" s="7">
        <v>226</v>
      </c>
      <c r="P121" s="9">
        <v>45492</v>
      </c>
      <c r="Q121" s="19">
        <v>48462000</v>
      </c>
      <c r="R121" s="7" t="s">
        <v>72</v>
      </c>
      <c r="S121" s="19">
        <v>40887215</v>
      </c>
      <c r="T121" s="19">
        <f>S121/5</f>
        <v>8177443</v>
      </c>
      <c r="U121" s="16">
        <v>45646</v>
      </c>
      <c r="V121" s="21">
        <v>8450024</v>
      </c>
      <c r="W121" s="21" t="e">
        <f t="shared" ref="W121:W130" si="118">#REF!+V121</f>
        <v>#REF!</v>
      </c>
      <c r="X121" s="43" t="s">
        <v>1950</v>
      </c>
      <c r="Y121" s="7" t="s">
        <v>1951</v>
      </c>
      <c r="Z121" s="16" t="s">
        <v>54</v>
      </c>
      <c r="AA121" s="16" t="s">
        <v>54</v>
      </c>
      <c r="AB121" s="19" t="s">
        <v>111</v>
      </c>
      <c r="AC121" s="17" t="s">
        <v>549</v>
      </c>
      <c r="AD121" s="17" t="s">
        <v>1693</v>
      </c>
      <c r="AE121" s="7" t="s">
        <v>58</v>
      </c>
      <c r="AF121" s="7" t="s">
        <v>130</v>
      </c>
      <c r="AG121" s="7" t="s">
        <v>130</v>
      </c>
      <c r="AH121" s="7" t="s">
        <v>113</v>
      </c>
      <c r="AI121" s="7" t="s">
        <v>87</v>
      </c>
      <c r="AJ121" s="73" t="s">
        <v>672</v>
      </c>
      <c r="AK121" s="1" t="s">
        <v>1985</v>
      </c>
      <c r="AL121" s="7" t="s">
        <v>54</v>
      </c>
      <c r="AM121" s="87" t="s">
        <v>54</v>
      </c>
      <c r="AN121" s="7" t="s">
        <v>54</v>
      </c>
      <c r="AO121" s="19" t="s">
        <v>677</v>
      </c>
      <c r="AP121" s="23" t="s">
        <v>732</v>
      </c>
      <c r="AQ121" s="7">
        <v>188</v>
      </c>
      <c r="AR121" s="16">
        <v>45502</v>
      </c>
      <c r="AS121" s="7">
        <v>431</v>
      </c>
      <c r="AT121" s="16">
        <v>45645</v>
      </c>
      <c r="AU121" s="15" t="s">
        <v>54</v>
      </c>
      <c r="AV121" s="15" t="s">
        <v>54</v>
      </c>
      <c r="AW121" s="96">
        <v>45502</v>
      </c>
      <c r="AX121" s="96">
        <v>45686</v>
      </c>
      <c r="AY121" s="7" t="s">
        <v>753</v>
      </c>
      <c r="AZ121" s="7" t="s">
        <v>764</v>
      </c>
      <c r="BA121" s="7" t="s">
        <v>54</v>
      </c>
      <c r="BB121" s="7" t="s">
        <v>54</v>
      </c>
      <c r="BC121" s="7" t="s">
        <v>54</v>
      </c>
      <c r="BD121" s="7" t="s">
        <v>54</v>
      </c>
    </row>
    <row r="122" spans="1:56" ht="15" customHeight="1" thickBot="1" x14ac:dyDescent="0.25">
      <c r="A122" s="53" t="s">
        <v>770</v>
      </c>
      <c r="B122" s="8" t="s">
        <v>148</v>
      </c>
      <c r="C122" s="29" t="s">
        <v>771</v>
      </c>
      <c r="D122" s="30" t="s">
        <v>772</v>
      </c>
      <c r="E122" s="59">
        <v>45499</v>
      </c>
      <c r="F122" s="12" t="s">
        <v>350</v>
      </c>
      <c r="G122" s="7" t="s">
        <v>55</v>
      </c>
      <c r="H122" s="14" t="s">
        <v>932</v>
      </c>
      <c r="I122" s="7" t="s">
        <v>356</v>
      </c>
      <c r="J122" s="7" t="s">
        <v>62</v>
      </c>
      <c r="K122" s="7">
        <v>5</v>
      </c>
      <c r="L122" s="7" t="s">
        <v>989</v>
      </c>
      <c r="M122" s="7" t="s">
        <v>462</v>
      </c>
      <c r="N122" s="7" t="s">
        <v>470</v>
      </c>
      <c r="O122" s="7">
        <v>264</v>
      </c>
      <c r="P122" s="9">
        <v>45496</v>
      </c>
      <c r="Q122" s="19">
        <v>46000000</v>
      </c>
      <c r="R122" s="7" t="s">
        <v>72</v>
      </c>
      <c r="S122" s="19">
        <v>46000000</v>
      </c>
      <c r="T122" s="19">
        <f>S122/5</f>
        <v>9200000</v>
      </c>
      <c r="U122" s="16">
        <v>45642</v>
      </c>
      <c r="V122" s="21">
        <v>9200000</v>
      </c>
      <c r="W122" s="21" t="e">
        <f t="shared" ref="W122:W130" si="119">#REF!+V122</f>
        <v>#REF!</v>
      </c>
      <c r="X122" s="43" t="s">
        <v>1952</v>
      </c>
      <c r="Y122" s="7" t="s">
        <v>476</v>
      </c>
      <c r="Z122" s="21" t="s">
        <v>54</v>
      </c>
      <c r="AA122" s="21" t="s">
        <v>54</v>
      </c>
      <c r="AB122" s="19" t="s">
        <v>1008</v>
      </c>
      <c r="AC122" s="17" t="s">
        <v>549</v>
      </c>
      <c r="AD122" s="17" t="s">
        <v>1693</v>
      </c>
      <c r="AE122" s="19" t="s">
        <v>58</v>
      </c>
      <c r="AF122" s="19" t="s">
        <v>130</v>
      </c>
      <c r="AG122" s="19" t="s">
        <v>130</v>
      </c>
      <c r="AH122" s="19" t="s">
        <v>117</v>
      </c>
      <c r="AI122" s="19" t="s">
        <v>78</v>
      </c>
      <c r="AJ122" s="78" t="s">
        <v>1069</v>
      </c>
      <c r="AK122" s="1" t="s">
        <v>1985</v>
      </c>
      <c r="AL122" s="7" t="s">
        <v>54</v>
      </c>
      <c r="AM122" s="87" t="s">
        <v>54</v>
      </c>
      <c r="AN122" s="7" t="s">
        <v>54</v>
      </c>
      <c r="AO122" s="19" t="s">
        <v>677</v>
      </c>
      <c r="AP122" s="23" t="s">
        <v>1098</v>
      </c>
      <c r="AQ122" s="7">
        <v>184</v>
      </c>
      <c r="AR122" s="16">
        <v>45502</v>
      </c>
      <c r="AS122" s="7">
        <v>395</v>
      </c>
      <c r="AT122" s="16">
        <v>45631</v>
      </c>
      <c r="AU122" s="7" t="s">
        <v>54</v>
      </c>
      <c r="AV122" s="7" t="s">
        <v>54</v>
      </c>
      <c r="AW122" s="96">
        <v>45505</v>
      </c>
      <c r="AX122" s="96">
        <v>45656</v>
      </c>
      <c r="AY122" s="7" t="s">
        <v>748</v>
      </c>
      <c r="AZ122" s="19" t="s">
        <v>766</v>
      </c>
      <c r="BA122" s="21" t="s">
        <v>54</v>
      </c>
      <c r="BB122" s="21" t="s">
        <v>54</v>
      </c>
      <c r="BC122" s="21" t="s">
        <v>54</v>
      </c>
      <c r="BD122" s="21" t="s">
        <v>54</v>
      </c>
    </row>
    <row r="123" spans="1:56" ht="15" customHeight="1" thickBot="1" x14ac:dyDescent="0.25">
      <c r="A123" s="53" t="s">
        <v>773</v>
      </c>
      <c r="B123" s="8" t="s">
        <v>148</v>
      </c>
      <c r="C123" s="29" t="s">
        <v>774</v>
      </c>
      <c r="D123" s="30" t="s">
        <v>775</v>
      </c>
      <c r="E123" s="59">
        <v>45499</v>
      </c>
      <c r="F123" s="12" t="s">
        <v>350</v>
      </c>
      <c r="G123" s="7" t="s">
        <v>55</v>
      </c>
      <c r="H123" s="14" t="s">
        <v>933</v>
      </c>
      <c r="I123" s="7" t="s">
        <v>356</v>
      </c>
      <c r="J123" s="7" t="s">
        <v>358</v>
      </c>
      <c r="K123" s="7">
        <v>130</v>
      </c>
      <c r="L123" s="7" t="s">
        <v>990</v>
      </c>
      <c r="M123" s="7" t="s">
        <v>995</v>
      </c>
      <c r="N123" s="7" t="s">
        <v>996</v>
      </c>
      <c r="O123" s="7">
        <v>220</v>
      </c>
      <c r="P123" s="9">
        <v>45492</v>
      </c>
      <c r="Q123" s="19">
        <v>32118849</v>
      </c>
      <c r="R123" s="7" t="s">
        <v>72</v>
      </c>
      <c r="S123" s="19">
        <v>30929262</v>
      </c>
      <c r="T123" s="19">
        <f>S123/130*30</f>
        <v>7137522</v>
      </c>
      <c r="U123" s="16">
        <v>45636</v>
      </c>
      <c r="V123" s="21">
        <v>1427504</v>
      </c>
      <c r="W123" s="21" t="e">
        <f t="shared" ref="W123:W130" si="120">#REF!+V123</f>
        <v>#REF!</v>
      </c>
      <c r="X123" s="43">
        <v>6</v>
      </c>
      <c r="Y123" s="7" t="s">
        <v>1953</v>
      </c>
      <c r="Z123" s="7" t="s">
        <v>54</v>
      </c>
      <c r="AA123" s="7" t="s">
        <v>54</v>
      </c>
      <c r="AB123" s="19" t="s">
        <v>489</v>
      </c>
      <c r="AC123" s="7" t="s">
        <v>549</v>
      </c>
      <c r="AD123" s="7" t="s">
        <v>1693</v>
      </c>
      <c r="AE123" s="7" t="s">
        <v>58</v>
      </c>
      <c r="AF123" s="7" t="s">
        <v>554</v>
      </c>
      <c r="AG123" s="7" t="s">
        <v>555</v>
      </c>
      <c r="AH123" s="7" t="s">
        <v>110</v>
      </c>
      <c r="AI123" s="7" t="s">
        <v>65</v>
      </c>
      <c r="AJ123" s="79" t="s">
        <v>619</v>
      </c>
      <c r="AK123" s="1" t="s">
        <v>1985</v>
      </c>
      <c r="AL123" s="7" t="s">
        <v>54</v>
      </c>
      <c r="AM123" s="87" t="s">
        <v>54</v>
      </c>
      <c r="AN123" s="7" t="s">
        <v>54</v>
      </c>
      <c r="AO123" s="19" t="s">
        <v>677</v>
      </c>
      <c r="AP123" s="23" t="s">
        <v>1099</v>
      </c>
      <c r="AQ123" s="7">
        <v>189</v>
      </c>
      <c r="AR123" s="16">
        <v>45502</v>
      </c>
      <c r="AS123" s="7">
        <v>407</v>
      </c>
      <c r="AT123" s="16">
        <v>45635</v>
      </c>
      <c r="AU123" s="7" t="s">
        <v>54</v>
      </c>
      <c r="AV123" s="7" t="s">
        <v>54</v>
      </c>
      <c r="AW123" s="96">
        <v>45505</v>
      </c>
      <c r="AX123" s="96">
        <v>45642</v>
      </c>
      <c r="AY123" s="7" t="s">
        <v>752</v>
      </c>
      <c r="AZ123" s="7" t="s">
        <v>762</v>
      </c>
      <c r="BA123" s="7" t="s">
        <v>54</v>
      </c>
      <c r="BB123" s="7" t="s">
        <v>54</v>
      </c>
      <c r="BC123" s="7" t="s">
        <v>54</v>
      </c>
      <c r="BD123" s="7" t="s">
        <v>54</v>
      </c>
    </row>
    <row r="124" spans="1:56" ht="15" customHeight="1" x14ac:dyDescent="0.2">
      <c r="A124" s="53" t="s">
        <v>776</v>
      </c>
      <c r="B124" s="8" t="s">
        <v>148</v>
      </c>
      <c r="C124" s="29" t="s">
        <v>777</v>
      </c>
      <c r="D124" s="30" t="s">
        <v>778</v>
      </c>
      <c r="E124" s="59">
        <v>45502</v>
      </c>
      <c r="F124" s="12" t="s">
        <v>350</v>
      </c>
      <c r="G124" s="7" t="s">
        <v>55</v>
      </c>
      <c r="H124" s="14" t="s">
        <v>934</v>
      </c>
      <c r="I124" s="7" t="s">
        <v>356</v>
      </c>
      <c r="J124" s="7" t="s">
        <v>358</v>
      </c>
      <c r="K124" s="7">
        <v>135</v>
      </c>
      <c r="L124" s="7" t="s">
        <v>990</v>
      </c>
      <c r="M124" s="7" t="s">
        <v>995</v>
      </c>
      <c r="N124" s="7" t="s">
        <v>71</v>
      </c>
      <c r="O124" s="7">
        <v>217</v>
      </c>
      <c r="P124" s="9">
        <v>45492</v>
      </c>
      <c r="Q124" s="19">
        <v>43618195</v>
      </c>
      <c r="R124" s="7" t="s">
        <v>72</v>
      </c>
      <c r="S124" s="19">
        <v>39256375</v>
      </c>
      <c r="T124" s="19">
        <f>S124/135*30</f>
        <v>8723638.8888888899</v>
      </c>
      <c r="U124" s="16">
        <v>45642</v>
      </c>
      <c r="V124" s="21">
        <v>4071032</v>
      </c>
      <c r="W124" s="21" t="e">
        <f t="shared" ref="W124:W130" si="121">#REF!+V124</f>
        <v>#REF!</v>
      </c>
      <c r="X124" s="43" t="s">
        <v>1954</v>
      </c>
      <c r="Y124" s="7" t="s">
        <v>1955</v>
      </c>
      <c r="Z124" s="7" t="s">
        <v>54</v>
      </c>
      <c r="AA124" s="7" t="s">
        <v>54</v>
      </c>
      <c r="AB124" s="7" t="s">
        <v>486</v>
      </c>
      <c r="AC124" s="7" t="s">
        <v>549</v>
      </c>
      <c r="AD124" s="7" t="s">
        <v>1693</v>
      </c>
      <c r="AE124" s="7" t="s">
        <v>58</v>
      </c>
      <c r="AF124" s="7" t="s">
        <v>59</v>
      </c>
      <c r="AG124" s="7" t="s">
        <v>59</v>
      </c>
      <c r="AH124" s="7" t="s">
        <v>574</v>
      </c>
      <c r="AI124" s="7" t="s">
        <v>109</v>
      </c>
      <c r="AJ124" s="75" t="s">
        <v>54</v>
      </c>
      <c r="AK124" s="1" t="s">
        <v>1985</v>
      </c>
      <c r="AL124" s="7" t="s">
        <v>54</v>
      </c>
      <c r="AM124" s="87" t="s">
        <v>54</v>
      </c>
      <c r="AN124" s="7" t="s">
        <v>54</v>
      </c>
      <c r="AO124" s="19" t="s">
        <v>677</v>
      </c>
      <c r="AP124" s="23" t="s">
        <v>1100</v>
      </c>
      <c r="AQ124" s="7">
        <v>193</v>
      </c>
      <c r="AR124" s="16">
        <v>45503</v>
      </c>
      <c r="AS124" s="7">
        <v>370</v>
      </c>
      <c r="AT124" s="16">
        <v>45623</v>
      </c>
      <c r="AU124" s="7" t="s">
        <v>54</v>
      </c>
      <c r="AV124" s="7" t="s">
        <v>54</v>
      </c>
      <c r="AW124" s="96">
        <v>45506</v>
      </c>
      <c r="AX124" s="96">
        <v>45656</v>
      </c>
      <c r="AY124" s="7" t="s">
        <v>752</v>
      </c>
      <c r="AZ124" s="7" t="s">
        <v>762</v>
      </c>
      <c r="BA124" s="7" t="s">
        <v>54</v>
      </c>
      <c r="BB124" s="7" t="s">
        <v>54</v>
      </c>
      <c r="BC124" s="7" t="s">
        <v>54</v>
      </c>
      <c r="BD124" s="7" t="s">
        <v>54</v>
      </c>
    </row>
    <row r="125" spans="1:56" ht="15" customHeight="1" x14ac:dyDescent="0.2">
      <c r="A125" s="53" t="s">
        <v>312</v>
      </c>
      <c r="B125" s="8" t="s">
        <v>148</v>
      </c>
      <c r="C125" s="29" t="s">
        <v>313</v>
      </c>
      <c r="D125" s="30" t="s">
        <v>314</v>
      </c>
      <c r="E125" s="59">
        <v>45499</v>
      </c>
      <c r="F125" s="7" t="s">
        <v>350</v>
      </c>
      <c r="G125" s="7" t="s">
        <v>55</v>
      </c>
      <c r="H125" s="14" t="s">
        <v>414</v>
      </c>
      <c r="I125" s="7" t="s">
        <v>356</v>
      </c>
      <c r="J125" s="7" t="s">
        <v>62</v>
      </c>
      <c r="K125" s="7">
        <v>5</v>
      </c>
      <c r="L125" s="7" t="s">
        <v>453</v>
      </c>
      <c r="M125" s="7" t="s">
        <v>454</v>
      </c>
      <c r="N125" s="7" t="s">
        <v>467</v>
      </c>
      <c r="O125" s="7">
        <v>210</v>
      </c>
      <c r="P125" s="9">
        <v>45492</v>
      </c>
      <c r="Q125" s="19">
        <v>48195410</v>
      </c>
      <c r="R125" s="7" t="s">
        <v>72</v>
      </c>
      <c r="S125" s="19">
        <v>40887215</v>
      </c>
      <c r="T125" s="19">
        <f>S125/5</f>
        <v>8177443</v>
      </c>
      <c r="U125" s="16">
        <v>45645</v>
      </c>
      <c r="V125" s="21">
        <v>5234183</v>
      </c>
      <c r="W125" s="21" t="e">
        <f t="shared" ref="W125:W130" si="122">#REF!+V125</f>
        <v>#REF!</v>
      </c>
      <c r="X125" s="43">
        <v>22</v>
      </c>
      <c r="Y125" s="7" t="s">
        <v>1949</v>
      </c>
      <c r="Z125" s="7" t="s">
        <v>477</v>
      </c>
      <c r="AA125" s="7" t="s">
        <v>477</v>
      </c>
      <c r="AB125" s="7" t="s">
        <v>500</v>
      </c>
      <c r="AC125" s="17" t="s">
        <v>549</v>
      </c>
      <c r="AD125" s="17" t="s">
        <v>1693</v>
      </c>
      <c r="AE125" s="7" t="s">
        <v>58</v>
      </c>
      <c r="AF125" s="7" t="s">
        <v>85</v>
      </c>
      <c r="AG125" s="7" t="s">
        <v>561</v>
      </c>
      <c r="AH125" s="7" t="s">
        <v>113</v>
      </c>
      <c r="AI125" s="14" t="s">
        <v>87</v>
      </c>
      <c r="AJ125" s="74" t="s">
        <v>631</v>
      </c>
      <c r="AK125" s="1" t="s">
        <v>1985</v>
      </c>
      <c r="AL125" s="7" t="s">
        <v>54</v>
      </c>
      <c r="AM125" s="87" t="s">
        <v>54</v>
      </c>
      <c r="AN125" s="7" t="s">
        <v>54</v>
      </c>
      <c r="AO125" s="19" t="s">
        <v>677</v>
      </c>
      <c r="AP125" s="23" t="s">
        <v>733</v>
      </c>
      <c r="AQ125" s="7">
        <v>191</v>
      </c>
      <c r="AR125" s="16">
        <v>45502</v>
      </c>
      <c r="AS125" s="7">
        <v>378</v>
      </c>
      <c r="AT125" s="16">
        <v>45628</v>
      </c>
      <c r="AU125" s="7" t="s">
        <v>54</v>
      </c>
      <c r="AV125" s="7" t="s">
        <v>54</v>
      </c>
      <c r="AW125" s="96">
        <v>45502</v>
      </c>
      <c r="AX125" s="96">
        <v>45677</v>
      </c>
      <c r="AY125" s="7" t="s">
        <v>753</v>
      </c>
      <c r="AZ125" s="7" t="s">
        <v>764</v>
      </c>
      <c r="BA125" s="7" t="s">
        <v>477</v>
      </c>
      <c r="BB125" s="7" t="s">
        <v>477</v>
      </c>
      <c r="BC125" s="7" t="s">
        <v>477</v>
      </c>
      <c r="BD125" s="7" t="s">
        <v>477</v>
      </c>
    </row>
    <row r="126" spans="1:56" ht="15" customHeight="1" thickBot="1" x14ac:dyDescent="0.25">
      <c r="A126" s="53" t="s">
        <v>315</v>
      </c>
      <c r="B126" s="8" t="s">
        <v>148</v>
      </c>
      <c r="C126" s="29" t="s">
        <v>316</v>
      </c>
      <c r="D126" s="30" t="s">
        <v>317</v>
      </c>
      <c r="E126" s="59">
        <v>45499</v>
      </c>
      <c r="F126" s="7" t="s">
        <v>350</v>
      </c>
      <c r="G126" s="7" t="s">
        <v>55</v>
      </c>
      <c r="H126" s="14" t="s">
        <v>415</v>
      </c>
      <c r="I126" s="7" t="s">
        <v>356</v>
      </c>
      <c r="J126" s="7" t="s">
        <v>62</v>
      </c>
      <c r="K126" s="7">
        <v>5</v>
      </c>
      <c r="L126" s="7" t="s">
        <v>453</v>
      </c>
      <c r="M126" s="7" t="s">
        <v>454</v>
      </c>
      <c r="N126" s="7" t="s">
        <v>468</v>
      </c>
      <c r="O126" s="7">
        <v>206</v>
      </c>
      <c r="P126" s="9">
        <v>45492</v>
      </c>
      <c r="Q126" s="19">
        <v>47429169</v>
      </c>
      <c r="R126" s="7" t="s">
        <v>72</v>
      </c>
      <c r="S126" s="19">
        <v>40887215</v>
      </c>
      <c r="T126" s="19">
        <f>S126/5</f>
        <v>8177443</v>
      </c>
      <c r="U126" s="16" t="s">
        <v>54</v>
      </c>
      <c r="V126" s="7">
        <v>0</v>
      </c>
      <c r="W126" s="21" t="e">
        <f t="shared" ref="W126:W130" si="123">#REF!+V126</f>
        <v>#REF!</v>
      </c>
      <c r="X126" s="43" t="s">
        <v>54</v>
      </c>
      <c r="Y126" s="7" t="s">
        <v>54</v>
      </c>
      <c r="Z126" s="16" t="s">
        <v>54</v>
      </c>
      <c r="AA126" s="16" t="s">
        <v>54</v>
      </c>
      <c r="AB126" s="7" t="s">
        <v>493</v>
      </c>
      <c r="AC126" s="7" t="s">
        <v>549</v>
      </c>
      <c r="AD126" s="7" t="s">
        <v>1693</v>
      </c>
      <c r="AE126" s="7" t="s">
        <v>58</v>
      </c>
      <c r="AF126" s="7" t="s">
        <v>557</v>
      </c>
      <c r="AG126" s="7" t="s">
        <v>108</v>
      </c>
      <c r="AH126" s="7" t="s">
        <v>577</v>
      </c>
      <c r="AI126" s="7" t="s">
        <v>87</v>
      </c>
      <c r="AJ126" s="74" t="s">
        <v>624</v>
      </c>
      <c r="AK126" s="1" t="s">
        <v>1985</v>
      </c>
      <c r="AL126" s="7" t="s">
        <v>54</v>
      </c>
      <c r="AM126" s="87" t="s">
        <v>54</v>
      </c>
      <c r="AN126" s="7" t="s">
        <v>54</v>
      </c>
      <c r="AO126" s="19" t="s">
        <v>677</v>
      </c>
      <c r="AP126" s="23" t="s">
        <v>734</v>
      </c>
      <c r="AQ126" s="7">
        <v>190</v>
      </c>
      <c r="AR126" s="16">
        <v>45502</v>
      </c>
      <c r="AS126" s="7" t="s">
        <v>54</v>
      </c>
      <c r="AT126" s="16" t="s">
        <v>54</v>
      </c>
      <c r="AU126" s="7" t="s">
        <v>54</v>
      </c>
      <c r="AV126" s="7" t="s">
        <v>54</v>
      </c>
      <c r="AW126" s="96">
        <v>45502</v>
      </c>
      <c r="AX126" s="96">
        <v>45654</v>
      </c>
      <c r="AY126" s="7" t="s">
        <v>753</v>
      </c>
      <c r="AZ126" s="7" t="s">
        <v>764</v>
      </c>
      <c r="BA126" s="7" t="s">
        <v>54</v>
      </c>
      <c r="BB126" s="7" t="s">
        <v>54</v>
      </c>
      <c r="BC126" s="7" t="s">
        <v>54</v>
      </c>
      <c r="BD126" s="7" t="s">
        <v>54</v>
      </c>
    </row>
    <row r="127" spans="1:56" ht="15" customHeight="1" thickBot="1" x14ac:dyDescent="0.25">
      <c r="A127" s="53" t="s">
        <v>318</v>
      </c>
      <c r="B127" s="8" t="s">
        <v>148</v>
      </c>
      <c r="C127" s="29" t="s">
        <v>319</v>
      </c>
      <c r="D127" s="30" t="s">
        <v>320</v>
      </c>
      <c r="E127" s="59">
        <v>45498</v>
      </c>
      <c r="F127" s="12" t="s">
        <v>350</v>
      </c>
      <c r="G127" s="7" t="s">
        <v>55</v>
      </c>
      <c r="H127" s="14" t="s">
        <v>416</v>
      </c>
      <c r="I127" s="7" t="s">
        <v>356</v>
      </c>
      <c r="J127" s="7" t="s">
        <v>62</v>
      </c>
      <c r="K127" s="7">
        <v>8</v>
      </c>
      <c r="L127" s="7" t="s">
        <v>457</v>
      </c>
      <c r="M127" s="7" t="s">
        <v>458</v>
      </c>
      <c r="N127" s="7" t="s">
        <v>467</v>
      </c>
      <c r="O127" s="7">
        <v>268</v>
      </c>
      <c r="P127" s="9">
        <v>45498</v>
      </c>
      <c r="Q127" s="19">
        <v>52278376</v>
      </c>
      <c r="R127" s="7" t="s">
        <v>72</v>
      </c>
      <c r="S127" s="19">
        <v>52278376</v>
      </c>
      <c r="T127" s="19">
        <f>S127/8</f>
        <v>6534797</v>
      </c>
      <c r="U127" s="16" t="s">
        <v>54</v>
      </c>
      <c r="V127" s="21">
        <v>0</v>
      </c>
      <c r="W127" s="21" t="e">
        <f t="shared" ref="W127:W130" si="124">#REF!+V127</f>
        <v>#REF!</v>
      </c>
      <c r="X127" s="43" t="s">
        <v>54</v>
      </c>
      <c r="Y127" s="7" t="s">
        <v>54</v>
      </c>
      <c r="Z127" s="7" t="s">
        <v>54</v>
      </c>
      <c r="AA127" s="7" t="s">
        <v>54</v>
      </c>
      <c r="AB127" s="19" t="s">
        <v>488</v>
      </c>
      <c r="AC127" s="7" t="s">
        <v>549</v>
      </c>
      <c r="AD127" s="7" t="s">
        <v>1693</v>
      </c>
      <c r="AE127" s="19" t="s">
        <v>58</v>
      </c>
      <c r="AF127" s="19" t="s">
        <v>554</v>
      </c>
      <c r="AG127" s="19" t="s">
        <v>126</v>
      </c>
      <c r="AH127" s="19" t="s">
        <v>117</v>
      </c>
      <c r="AI127" s="19" t="s">
        <v>575</v>
      </c>
      <c r="AJ127" s="73" t="s">
        <v>618</v>
      </c>
      <c r="AK127" s="1" t="s">
        <v>1985</v>
      </c>
      <c r="AL127" s="19" t="s">
        <v>54</v>
      </c>
      <c r="AM127" s="87" t="s">
        <v>54</v>
      </c>
      <c r="AN127" s="19" t="s">
        <v>54</v>
      </c>
      <c r="AO127" s="19" t="s">
        <v>677</v>
      </c>
      <c r="AP127" s="23" t="s">
        <v>735</v>
      </c>
      <c r="AQ127" s="7">
        <v>181</v>
      </c>
      <c r="AR127" s="16">
        <v>45499</v>
      </c>
      <c r="AS127" s="7" t="s">
        <v>54</v>
      </c>
      <c r="AT127" s="16" t="s">
        <v>54</v>
      </c>
      <c r="AU127" s="7" t="s">
        <v>54</v>
      </c>
      <c r="AV127" s="7" t="s">
        <v>54</v>
      </c>
      <c r="AW127" s="96">
        <v>45499</v>
      </c>
      <c r="AX127" s="96">
        <v>45741</v>
      </c>
      <c r="AY127" s="7" t="s">
        <v>752</v>
      </c>
      <c r="AZ127" s="7" t="s">
        <v>762</v>
      </c>
      <c r="BA127" s="7" t="s">
        <v>54</v>
      </c>
      <c r="BB127" s="7" t="s">
        <v>54</v>
      </c>
      <c r="BC127" s="7" t="s">
        <v>54</v>
      </c>
      <c r="BD127" s="7" t="s">
        <v>477</v>
      </c>
    </row>
    <row r="128" spans="1:56" ht="15" customHeight="1" thickBot="1" x14ac:dyDescent="0.25">
      <c r="A128" s="53" t="s">
        <v>321</v>
      </c>
      <c r="B128" s="8" t="s">
        <v>148</v>
      </c>
      <c r="C128" s="29" t="s">
        <v>322</v>
      </c>
      <c r="D128" s="30" t="s">
        <v>323</v>
      </c>
      <c r="E128" s="59">
        <v>45499</v>
      </c>
      <c r="F128" s="7" t="s">
        <v>350</v>
      </c>
      <c r="G128" s="7" t="s">
        <v>55</v>
      </c>
      <c r="H128" s="14" t="s">
        <v>417</v>
      </c>
      <c r="I128" s="7" t="s">
        <v>356</v>
      </c>
      <c r="J128" s="7" t="s">
        <v>358</v>
      </c>
      <c r="K128" s="7">
        <v>140</v>
      </c>
      <c r="L128" s="7" t="s">
        <v>457</v>
      </c>
      <c r="M128" s="7" t="s">
        <v>461</v>
      </c>
      <c r="N128" s="7" t="s">
        <v>470</v>
      </c>
      <c r="O128" s="7">
        <v>256</v>
      </c>
      <c r="P128" s="9">
        <v>45496</v>
      </c>
      <c r="Q128" s="19">
        <v>54500000</v>
      </c>
      <c r="R128" s="7" t="s">
        <v>72</v>
      </c>
      <c r="S128" s="19">
        <v>50866667</v>
      </c>
      <c r="T128" s="19">
        <f>S128/140*30</f>
        <v>10900000.071428571</v>
      </c>
      <c r="U128" s="16" t="s">
        <v>54</v>
      </c>
      <c r="V128" s="21">
        <v>0</v>
      </c>
      <c r="W128" s="21" t="e">
        <f t="shared" ref="W128:W130" si="125">#REF!+V128</f>
        <v>#REF!</v>
      </c>
      <c r="X128" s="70" t="s">
        <v>54</v>
      </c>
      <c r="Y128" s="14" t="s">
        <v>54</v>
      </c>
      <c r="Z128" s="14" t="s">
        <v>54</v>
      </c>
      <c r="AA128" s="14" t="s">
        <v>54</v>
      </c>
      <c r="AB128" s="19" t="s">
        <v>480</v>
      </c>
      <c r="AC128" s="17" t="s">
        <v>549</v>
      </c>
      <c r="AD128" s="17" t="s">
        <v>1693</v>
      </c>
      <c r="AE128" s="7" t="s">
        <v>58</v>
      </c>
      <c r="AF128" s="7" t="s">
        <v>115</v>
      </c>
      <c r="AG128" s="7" t="s">
        <v>551</v>
      </c>
      <c r="AH128" s="7" t="s">
        <v>113</v>
      </c>
      <c r="AI128" s="17" t="s">
        <v>65</v>
      </c>
      <c r="AJ128" s="73" t="s">
        <v>609</v>
      </c>
      <c r="AK128" s="1" t="s">
        <v>1985</v>
      </c>
      <c r="AL128" s="7" t="s">
        <v>54</v>
      </c>
      <c r="AM128" s="87" t="s">
        <v>54</v>
      </c>
      <c r="AN128" s="7" t="s">
        <v>54</v>
      </c>
      <c r="AO128" s="19" t="s">
        <v>677</v>
      </c>
      <c r="AP128" s="23" t="s">
        <v>736</v>
      </c>
      <c r="AQ128" s="7">
        <v>187</v>
      </c>
      <c r="AR128" s="16">
        <v>45502</v>
      </c>
      <c r="AS128" s="14" t="s">
        <v>54</v>
      </c>
      <c r="AT128" s="22" t="s">
        <v>54</v>
      </c>
      <c r="AU128" s="7" t="s">
        <v>54</v>
      </c>
      <c r="AV128" s="7" t="s">
        <v>54</v>
      </c>
      <c r="AW128" s="96">
        <v>45502</v>
      </c>
      <c r="AX128" s="96">
        <v>45644</v>
      </c>
      <c r="AY128" s="7" t="s">
        <v>748</v>
      </c>
      <c r="AZ128" s="19" t="s">
        <v>766</v>
      </c>
      <c r="BA128" s="14" t="s">
        <v>54</v>
      </c>
      <c r="BB128" s="14" t="s">
        <v>54</v>
      </c>
      <c r="BC128" s="14" t="s">
        <v>54</v>
      </c>
      <c r="BD128" s="14" t="s">
        <v>54</v>
      </c>
    </row>
    <row r="129" spans="1:56" ht="15" customHeight="1" x14ac:dyDescent="0.2">
      <c r="A129" s="53" t="s">
        <v>324</v>
      </c>
      <c r="B129" s="8" t="s">
        <v>148</v>
      </c>
      <c r="C129" s="29" t="s">
        <v>325</v>
      </c>
      <c r="D129" s="30" t="s">
        <v>326</v>
      </c>
      <c r="E129" s="59">
        <v>45502</v>
      </c>
      <c r="F129" s="7" t="s">
        <v>350</v>
      </c>
      <c r="G129" s="7" t="s">
        <v>55</v>
      </c>
      <c r="H129" s="14" t="s">
        <v>418</v>
      </c>
      <c r="I129" s="7" t="s">
        <v>356</v>
      </c>
      <c r="J129" s="7" t="s">
        <v>62</v>
      </c>
      <c r="K129" s="7">
        <v>5</v>
      </c>
      <c r="L129" s="7" t="s">
        <v>63</v>
      </c>
      <c r="M129" s="7" t="s">
        <v>64</v>
      </c>
      <c r="N129" s="7" t="s">
        <v>54</v>
      </c>
      <c r="O129" s="7">
        <v>181</v>
      </c>
      <c r="P129" s="9">
        <v>45485</v>
      </c>
      <c r="Q129" s="19">
        <v>40000000</v>
      </c>
      <c r="R129" s="7" t="s">
        <v>57</v>
      </c>
      <c r="S129" s="19">
        <v>40000000</v>
      </c>
      <c r="T129" s="19">
        <f t="shared" ref="T129:T134" si="126">S129/5</f>
        <v>8000000</v>
      </c>
      <c r="U129" s="16" t="s">
        <v>54</v>
      </c>
      <c r="V129" s="21">
        <v>0</v>
      </c>
      <c r="W129" s="21" t="e">
        <f t="shared" ref="W129:W130" si="127">#REF!+V129</f>
        <v>#REF!</v>
      </c>
      <c r="X129" s="43" t="s">
        <v>54</v>
      </c>
      <c r="Y129" s="7" t="s">
        <v>54</v>
      </c>
      <c r="Z129" s="19" t="s">
        <v>54</v>
      </c>
      <c r="AA129" s="19" t="s">
        <v>54</v>
      </c>
      <c r="AB129" s="19" t="s">
        <v>546</v>
      </c>
      <c r="AC129" s="7" t="s">
        <v>549</v>
      </c>
      <c r="AD129" s="7" t="s">
        <v>1693</v>
      </c>
      <c r="AE129" s="19" t="s">
        <v>58</v>
      </c>
      <c r="AF129" s="19" t="s">
        <v>554</v>
      </c>
      <c r="AG129" s="19" t="s">
        <v>568</v>
      </c>
      <c r="AH129" s="19" t="s">
        <v>113</v>
      </c>
      <c r="AI129" s="19" t="s">
        <v>65</v>
      </c>
      <c r="AJ129" s="74" t="s">
        <v>673</v>
      </c>
      <c r="AK129" s="1" t="s">
        <v>1985</v>
      </c>
      <c r="AL129" s="19" t="s">
        <v>54</v>
      </c>
      <c r="AM129" s="87" t="s">
        <v>54</v>
      </c>
      <c r="AN129" s="19" t="s">
        <v>54</v>
      </c>
      <c r="AO129" s="19" t="s">
        <v>677</v>
      </c>
      <c r="AP129" s="23" t="s">
        <v>737</v>
      </c>
      <c r="AQ129" s="7">
        <v>185</v>
      </c>
      <c r="AR129" s="16">
        <v>45502</v>
      </c>
      <c r="AS129" s="7" t="s">
        <v>54</v>
      </c>
      <c r="AT129" s="16" t="s">
        <v>54</v>
      </c>
      <c r="AU129" s="7" t="s">
        <v>54</v>
      </c>
      <c r="AV129" s="7" t="s">
        <v>54</v>
      </c>
      <c r="AW129" s="96">
        <v>45502</v>
      </c>
      <c r="AX129" s="96">
        <v>45654</v>
      </c>
      <c r="AY129" s="7" t="s">
        <v>755</v>
      </c>
      <c r="AZ129" s="7" t="s">
        <v>758</v>
      </c>
      <c r="BA129" s="16">
        <v>45597</v>
      </c>
      <c r="BB129" s="16">
        <v>45597</v>
      </c>
      <c r="BC129" s="19" t="s">
        <v>1876</v>
      </c>
      <c r="BD129" s="19" t="s">
        <v>54</v>
      </c>
    </row>
    <row r="130" spans="1:56" ht="15" customHeight="1" thickBot="1" x14ac:dyDescent="0.25">
      <c r="A130" s="53" t="s">
        <v>327</v>
      </c>
      <c r="B130" s="8" t="s">
        <v>148</v>
      </c>
      <c r="C130" s="29" t="s">
        <v>328</v>
      </c>
      <c r="D130" s="30" t="s">
        <v>329</v>
      </c>
      <c r="E130" s="59">
        <v>45502</v>
      </c>
      <c r="F130" s="7" t="s">
        <v>350</v>
      </c>
      <c r="G130" s="7" t="s">
        <v>55</v>
      </c>
      <c r="H130" s="14" t="s">
        <v>419</v>
      </c>
      <c r="I130" s="7" t="s">
        <v>356</v>
      </c>
      <c r="J130" s="7" t="s">
        <v>62</v>
      </c>
      <c r="K130" s="7">
        <v>5</v>
      </c>
      <c r="L130" s="7" t="s">
        <v>459</v>
      </c>
      <c r="M130" s="7" t="s">
        <v>460</v>
      </c>
      <c r="N130" s="7" t="s">
        <v>71</v>
      </c>
      <c r="O130" s="7">
        <v>188</v>
      </c>
      <c r="P130" s="9">
        <v>45489</v>
      </c>
      <c r="Q130" s="19">
        <v>50484020</v>
      </c>
      <c r="R130" s="7" t="s">
        <v>72</v>
      </c>
      <c r="S130" s="19">
        <v>50484020</v>
      </c>
      <c r="T130" s="19">
        <f t="shared" si="126"/>
        <v>10096804</v>
      </c>
      <c r="U130" s="16">
        <v>45646</v>
      </c>
      <c r="V130" s="21">
        <v>7404323</v>
      </c>
      <c r="W130" s="21" t="e">
        <f t="shared" ref="W130" si="128">#REF!+V130</f>
        <v>#REF!</v>
      </c>
      <c r="X130" s="43" t="s">
        <v>1956</v>
      </c>
      <c r="Y130" s="7" t="s">
        <v>1957</v>
      </c>
      <c r="Z130" s="16" t="s">
        <v>54</v>
      </c>
      <c r="AA130" s="16" t="s">
        <v>54</v>
      </c>
      <c r="AB130" s="7" t="s">
        <v>485</v>
      </c>
      <c r="AC130" s="7" t="s">
        <v>549</v>
      </c>
      <c r="AD130" s="7" t="s">
        <v>1693</v>
      </c>
      <c r="AE130" s="7" t="s">
        <v>58</v>
      </c>
      <c r="AF130" s="7" t="s">
        <v>59</v>
      </c>
      <c r="AG130" s="7" t="s">
        <v>59</v>
      </c>
      <c r="AH130" s="7" t="s">
        <v>92</v>
      </c>
      <c r="AI130" s="7" t="s">
        <v>89</v>
      </c>
      <c r="AJ130" s="77" t="s">
        <v>615</v>
      </c>
      <c r="AK130" s="1" t="s">
        <v>1985</v>
      </c>
      <c r="AL130" s="7" t="s">
        <v>54</v>
      </c>
      <c r="AM130" s="87" t="s">
        <v>54</v>
      </c>
      <c r="AN130" s="7" t="s">
        <v>54</v>
      </c>
      <c r="AO130" s="19" t="s">
        <v>677</v>
      </c>
      <c r="AP130" s="23" t="s">
        <v>738</v>
      </c>
      <c r="AQ130" s="7">
        <v>186</v>
      </c>
      <c r="AR130" s="16">
        <v>45502</v>
      </c>
      <c r="AS130" s="7">
        <v>380</v>
      </c>
      <c r="AT130" s="16">
        <v>45628</v>
      </c>
      <c r="AU130" s="7" t="s">
        <v>54</v>
      </c>
      <c r="AV130" s="7" t="s">
        <v>54</v>
      </c>
      <c r="AW130" s="96">
        <v>45502</v>
      </c>
      <c r="AX130" s="96">
        <v>45677</v>
      </c>
      <c r="AY130" s="7" t="s">
        <v>751</v>
      </c>
      <c r="AZ130" s="14" t="s">
        <v>83</v>
      </c>
      <c r="BA130" s="7" t="s">
        <v>54</v>
      </c>
      <c r="BB130" s="7" t="s">
        <v>54</v>
      </c>
      <c r="BC130" s="7" t="s">
        <v>54</v>
      </c>
      <c r="BD130" s="7" t="s">
        <v>54</v>
      </c>
    </row>
    <row r="131" spans="1:56" ht="15" customHeight="1" thickBot="1" x14ac:dyDescent="0.25">
      <c r="A131" s="53" t="s">
        <v>779</v>
      </c>
      <c r="B131" s="8" t="s">
        <v>148</v>
      </c>
      <c r="C131" s="29" t="s">
        <v>780</v>
      </c>
      <c r="D131" s="30" t="s">
        <v>781</v>
      </c>
      <c r="E131" s="59">
        <v>45502</v>
      </c>
      <c r="F131" s="7" t="s">
        <v>350</v>
      </c>
      <c r="G131" s="7" t="s">
        <v>55</v>
      </c>
      <c r="H131" s="14" t="s">
        <v>935</v>
      </c>
      <c r="I131" s="7" t="s">
        <v>356</v>
      </c>
      <c r="J131" s="7" t="s">
        <v>62</v>
      </c>
      <c r="K131" s="7">
        <v>5</v>
      </c>
      <c r="L131" s="7" t="s">
        <v>453</v>
      </c>
      <c r="M131" s="7" t="s">
        <v>997</v>
      </c>
      <c r="N131" s="7" t="s">
        <v>470</v>
      </c>
      <c r="O131" s="7">
        <v>213</v>
      </c>
      <c r="P131" s="9">
        <v>45492</v>
      </c>
      <c r="Q131" s="19">
        <v>50000000</v>
      </c>
      <c r="R131" s="7" t="s">
        <v>72</v>
      </c>
      <c r="S131" s="19">
        <v>50000000</v>
      </c>
      <c r="T131" s="19">
        <f t="shared" si="126"/>
        <v>10000000</v>
      </c>
      <c r="Z131" s="7" t="s">
        <v>54</v>
      </c>
      <c r="AA131" s="7" t="s">
        <v>54</v>
      </c>
      <c r="AB131" s="7" t="s">
        <v>526</v>
      </c>
      <c r="AC131" s="17" t="s">
        <v>549</v>
      </c>
      <c r="AD131" s="17" t="s">
        <v>1693</v>
      </c>
      <c r="AE131" s="7" t="s">
        <v>58</v>
      </c>
      <c r="AF131" s="7" t="s">
        <v>95</v>
      </c>
      <c r="AG131" s="7" t="s">
        <v>567</v>
      </c>
      <c r="AH131" s="17" t="s">
        <v>585</v>
      </c>
      <c r="AI131" s="17" t="s">
        <v>87</v>
      </c>
      <c r="AJ131" s="79" t="s">
        <v>651</v>
      </c>
      <c r="AK131" s="1" t="s">
        <v>1985</v>
      </c>
      <c r="AL131" s="17" t="s">
        <v>54</v>
      </c>
      <c r="AM131" s="87" t="s">
        <v>54</v>
      </c>
      <c r="AN131" s="17" t="s">
        <v>54</v>
      </c>
      <c r="AO131" s="19" t="s">
        <v>678</v>
      </c>
      <c r="AP131" s="23" t="s">
        <v>1101</v>
      </c>
      <c r="AQ131" s="7">
        <v>228</v>
      </c>
      <c r="AR131" s="16">
        <v>45516</v>
      </c>
      <c r="AU131" s="7" t="s">
        <v>54</v>
      </c>
      <c r="AV131" s="7" t="s">
        <v>54</v>
      </c>
      <c r="AW131" s="96">
        <v>45516</v>
      </c>
      <c r="AX131" s="96">
        <v>45656</v>
      </c>
      <c r="AY131" s="7" t="s">
        <v>753</v>
      </c>
      <c r="AZ131" s="7" t="s">
        <v>764</v>
      </c>
      <c r="BA131" s="7" t="s">
        <v>54</v>
      </c>
      <c r="BB131" s="7" t="s">
        <v>54</v>
      </c>
      <c r="BC131" s="7" t="s">
        <v>54</v>
      </c>
      <c r="BD131" s="7" t="s">
        <v>54</v>
      </c>
    </row>
    <row r="132" spans="1:56" ht="15" customHeight="1" thickBot="1" x14ac:dyDescent="0.25">
      <c r="A132" s="53" t="s">
        <v>782</v>
      </c>
      <c r="B132" s="8" t="s">
        <v>148</v>
      </c>
      <c r="C132" s="29" t="s">
        <v>783</v>
      </c>
      <c r="D132" s="30" t="s">
        <v>784</v>
      </c>
      <c r="E132" s="59">
        <v>45502</v>
      </c>
      <c r="F132" s="7" t="s">
        <v>350</v>
      </c>
      <c r="G132" s="7" t="s">
        <v>55</v>
      </c>
      <c r="H132" s="14" t="s">
        <v>936</v>
      </c>
      <c r="I132" s="7" t="s">
        <v>356</v>
      </c>
      <c r="J132" s="7" t="s">
        <v>62</v>
      </c>
      <c r="K132" s="7">
        <v>5</v>
      </c>
      <c r="L132" s="7" t="s">
        <v>453</v>
      </c>
      <c r="M132" s="7" t="s">
        <v>997</v>
      </c>
      <c r="N132" s="7" t="s">
        <v>470</v>
      </c>
      <c r="O132" s="7">
        <v>207</v>
      </c>
      <c r="P132" s="9">
        <v>45492</v>
      </c>
      <c r="Q132" s="19">
        <v>30939033</v>
      </c>
      <c r="R132" s="7" t="s">
        <v>72</v>
      </c>
      <c r="S132" s="19">
        <v>29372500</v>
      </c>
      <c r="T132" s="19">
        <f t="shared" si="126"/>
        <v>5874500</v>
      </c>
      <c r="Z132" s="19" t="s">
        <v>54</v>
      </c>
      <c r="AA132" s="19" t="s">
        <v>54</v>
      </c>
      <c r="AB132" s="7" t="s">
        <v>519</v>
      </c>
      <c r="AC132" s="17" t="s">
        <v>549</v>
      </c>
      <c r="AD132" s="17" t="s">
        <v>1693</v>
      </c>
      <c r="AE132" s="7" t="s">
        <v>58</v>
      </c>
      <c r="AF132" s="7" t="s">
        <v>130</v>
      </c>
      <c r="AG132" s="7" t="s">
        <v>130</v>
      </c>
      <c r="AH132" s="17" t="s">
        <v>100</v>
      </c>
      <c r="AI132" s="17" t="s">
        <v>88</v>
      </c>
      <c r="AJ132" s="80" t="s">
        <v>645</v>
      </c>
      <c r="AK132" s="1" t="s">
        <v>1985</v>
      </c>
      <c r="AL132" s="17" t="s">
        <v>54</v>
      </c>
      <c r="AM132" s="87" t="s">
        <v>54</v>
      </c>
      <c r="AN132" s="17" t="s">
        <v>54</v>
      </c>
      <c r="AO132" s="19" t="s">
        <v>677</v>
      </c>
      <c r="AP132" s="23" t="s">
        <v>1102</v>
      </c>
      <c r="AQ132" s="7">
        <v>194</v>
      </c>
      <c r="AR132" s="16">
        <v>45503</v>
      </c>
      <c r="AU132" s="7" t="s">
        <v>54</v>
      </c>
      <c r="AV132" s="16" t="s">
        <v>54</v>
      </c>
      <c r="AW132" s="96">
        <v>45505</v>
      </c>
      <c r="AX132" s="96">
        <v>45656</v>
      </c>
      <c r="AY132" s="7" t="s">
        <v>753</v>
      </c>
      <c r="AZ132" s="7" t="s">
        <v>764</v>
      </c>
      <c r="BA132" s="19" t="s">
        <v>54</v>
      </c>
      <c r="BB132" s="19" t="s">
        <v>54</v>
      </c>
      <c r="BC132" s="19" t="s">
        <v>54</v>
      </c>
      <c r="BD132" s="19" t="s">
        <v>54</v>
      </c>
    </row>
    <row r="133" spans="1:56" ht="15" customHeight="1" thickBot="1" x14ac:dyDescent="0.25">
      <c r="A133" s="53" t="s">
        <v>785</v>
      </c>
      <c r="B133" s="8" t="s">
        <v>148</v>
      </c>
      <c r="C133" s="29" t="s">
        <v>786</v>
      </c>
      <c r="D133" s="30" t="s">
        <v>787</v>
      </c>
      <c r="E133" s="59">
        <v>45502</v>
      </c>
      <c r="F133" s="7" t="s">
        <v>350</v>
      </c>
      <c r="G133" s="7" t="s">
        <v>55</v>
      </c>
      <c r="H133" s="14" t="s">
        <v>937</v>
      </c>
      <c r="I133" s="7" t="s">
        <v>356</v>
      </c>
      <c r="J133" s="7" t="s">
        <v>62</v>
      </c>
      <c r="K133" s="7">
        <v>5</v>
      </c>
      <c r="L133" s="7" t="s">
        <v>453</v>
      </c>
      <c r="M133" s="7" t="s">
        <v>997</v>
      </c>
      <c r="N133" s="7" t="s">
        <v>470</v>
      </c>
      <c r="O133" s="7">
        <v>211</v>
      </c>
      <c r="P133" s="9">
        <v>45492</v>
      </c>
      <c r="Q133" s="19">
        <v>26180000</v>
      </c>
      <c r="R133" s="7" t="s">
        <v>72</v>
      </c>
      <c r="S133" s="19">
        <v>25500000</v>
      </c>
      <c r="T133" s="19">
        <f t="shared" si="126"/>
        <v>5100000</v>
      </c>
      <c r="Z133" s="15" t="s">
        <v>54</v>
      </c>
      <c r="AA133" s="15" t="s">
        <v>54</v>
      </c>
      <c r="AB133" s="19" t="s">
        <v>525</v>
      </c>
      <c r="AC133" s="17" t="s">
        <v>549</v>
      </c>
      <c r="AD133" s="17" t="s">
        <v>1693</v>
      </c>
      <c r="AE133" s="15" t="s">
        <v>58</v>
      </c>
      <c r="AF133" s="15" t="s">
        <v>130</v>
      </c>
      <c r="AG133" s="15" t="s">
        <v>130</v>
      </c>
      <c r="AH133" s="15" t="s">
        <v>144</v>
      </c>
      <c r="AI133" s="15" t="s">
        <v>87</v>
      </c>
      <c r="AJ133" s="81" t="s">
        <v>650</v>
      </c>
      <c r="AK133" s="1" t="s">
        <v>1985</v>
      </c>
      <c r="AL133" s="15" t="s">
        <v>54</v>
      </c>
      <c r="AM133" s="90" t="s">
        <v>54</v>
      </c>
      <c r="AN133" s="15" t="s">
        <v>54</v>
      </c>
      <c r="AO133" s="19" t="s">
        <v>678</v>
      </c>
      <c r="AP133" s="23" t="s">
        <v>1103</v>
      </c>
      <c r="AQ133" s="7">
        <v>229</v>
      </c>
      <c r="AR133" s="16">
        <v>45516</v>
      </c>
      <c r="AU133" s="7" t="s">
        <v>54</v>
      </c>
      <c r="AV133" s="7" t="s">
        <v>54</v>
      </c>
      <c r="AW133" s="96">
        <v>45516</v>
      </c>
      <c r="AX133" s="96">
        <v>45656</v>
      </c>
      <c r="AY133" s="7" t="s">
        <v>753</v>
      </c>
      <c r="AZ133" s="7" t="s">
        <v>764</v>
      </c>
      <c r="BA133" s="15" t="s">
        <v>54</v>
      </c>
      <c r="BB133" s="15" t="s">
        <v>54</v>
      </c>
      <c r="BC133" s="15" t="s">
        <v>54</v>
      </c>
      <c r="BD133" s="15" t="s">
        <v>54</v>
      </c>
    </row>
    <row r="134" spans="1:56" ht="15" customHeight="1" thickBot="1" x14ac:dyDescent="0.25">
      <c r="A134" s="53" t="s">
        <v>330</v>
      </c>
      <c r="B134" s="8" t="s">
        <v>148</v>
      </c>
      <c r="C134" s="29" t="s">
        <v>331</v>
      </c>
      <c r="D134" s="30" t="s">
        <v>332</v>
      </c>
      <c r="E134" s="59">
        <v>45502</v>
      </c>
      <c r="F134" s="7" t="s">
        <v>350</v>
      </c>
      <c r="G134" s="7" t="s">
        <v>55</v>
      </c>
      <c r="H134" s="14" t="s">
        <v>420</v>
      </c>
      <c r="I134" s="7" t="s">
        <v>356</v>
      </c>
      <c r="J134" s="7" t="s">
        <v>62</v>
      </c>
      <c r="K134" s="7">
        <v>5</v>
      </c>
      <c r="L134" s="7" t="s">
        <v>63</v>
      </c>
      <c r="M134" s="7" t="s">
        <v>64</v>
      </c>
      <c r="N134" s="7" t="s">
        <v>54</v>
      </c>
      <c r="O134" s="7">
        <v>180</v>
      </c>
      <c r="P134" s="9">
        <v>45485</v>
      </c>
      <c r="Q134" s="19">
        <v>29851730</v>
      </c>
      <c r="R134" s="7" t="s">
        <v>57</v>
      </c>
      <c r="S134" s="19">
        <v>29851730</v>
      </c>
      <c r="T134" s="19">
        <f t="shared" si="126"/>
        <v>5970346</v>
      </c>
      <c r="Z134" s="17" t="s">
        <v>54</v>
      </c>
      <c r="AA134" s="17" t="s">
        <v>54</v>
      </c>
      <c r="AB134" s="19" t="s">
        <v>478</v>
      </c>
      <c r="AC134" s="17" t="s">
        <v>549</v>
      </c>
      <c r="AD134" s="17" t="s">
        <v>1693</v>
      </c>
      <c r="AE134" s="7" t="s">
        <v>58</v>
      </c>
      <c r="AF134" s="7" t="s">
        <v>59</v>
      </c>
      <c r="AG134" s="7" t="s">
        <v>59</v>
      </c>
      <c r="AH134" s="7" t="s">
        <v>100</v>
      </c>
      <c r="AI134" s="7" t="s">
        <v>65</v>
      </c>
      <c r="AJ134" s="73" t="s">
        <v>607</v>
      </c>
      <c r="AK134" s="1" t="s">
        <v>1985</v>
      </c>
      <c r="AL134" s="7" t="s">
        <v>54</v>
      </c>
      <c r="AM134" s="87" t="s">
        <v>54</v>
      </c>
      <c r="AN134" s="7" t="s">
        <v>54</v>
      </c>
      <c r="AO134" s="19" t="s">
        <v>677</v>
      </c>
      <c r="AP134" s="23" t="s">
        <v>739</v>
      </c>
      <c r="AQ134" s="7">
        <v>196</v>
      </c>
      <c r="AR134" s="16">
        <v>45503</v>
      </c>
      <c r="AU134" s="19" t="s">
        <v>54</v>
      </c>
      <c r="AV134" s="19" t="s">
        <v>54</v>
      </c>
      <c r="AW134" s="96">
        <v>45503</v>
      </c>
      <c r="AX134" s="96">
        <v>45655</v>
      </c>
      <c r="AY134" s="7" t="s">
        <v>746</v>
      </c>
      <c r="AZ134" s="7" t="s">
        <v>760</v>
      </c>
      <c r="BA134" s="17" t="s">
        <v>54</v>
      </c>
      <c r="BB134" s="17" t="s">
        <v>54</v>
      </c>
      <c r="BC134" s="17" t="s">
        <v>54</v>
      </c>
      <c r="BD134" s="17" t="s">
        <v>54</v>
      </c>
    </row>
    <row r="135" spans="1:56" ht="15" customHeight="1" thickBot="1" x14ac:dyDescent="0.25">
      <c r="A135" s="53" t="s">
        <v>333</v>
      </c>
      <c r="B135" s="8" t="s">
        <v>148</v>
      </c>
      <c r="C135" s="29" t="s">
        <v>334</v>
      </c>
      <c r="D135" s="30" t="s">
        <v>1879</v>
      </c>
      <c r="E135" s="59">
        <v>45502</v>
      </c>
      <c r="F135" s="7" t="s">
        <v>350</v>
      </c>
      <c r="G135" s="7" t="s">
        <v>55</v>
      </c>
      <c r="H135" s="14" t="s">
        <v>421</v>
      </c>
      <c r="I135" s="7" t="s">
        <v>356</v>
      </c>
      <c r="J135" s="7" t="s">
        <v>358</v>
      </c>
      <c r="K135" s="7">
        <v>135</v>
      </c>
      <c r="L135" s="7" t="s">
        <v>455</v>
      </c>
      <c r="M135" s="7" t="s">
        <v>462</v>
      </c>
      <c r="N135" s="7" t="s">
        <v>470</v>
      </c>
      <c r="O135" s="7">
        <v>191</v>
      </c>
      <c r="P135" s="9">
        <v>45489</v>
      </c>
      <c r="Q135" s="19">
        <v>43000000</v>
      </c>
      <c r="R135" s="7" t="s">
        <v>72</v>
      </c>
      <c r="S135" s="19">
        <v>38700000</v>
      </c>
      <c r="T135" s="19">
        <f>S135/135*30</f>
        <v>8600000</v>
      </c>
      <c r="Z135" s="17" t="s">
        <v>54</v>
      </c>
      <c r="AA135" s="17" t="s">
        <v>54</v>
      </c>
      <c r="AB135" s="19" t="s">
        <v>128</v>
      </c>
      <c r="AC135" s="17" t="s">
        <v>549</v>
      </c>
      <c r="AD135" s="17" t="s">
        <v>1693</v>
      </c>
      <c r="AE135" s="19" t="s">
        <v>58</v>
      </c>
      <c r="AF135" s="19" t="s">
        <v>94</v>
      </c>
      <c r="AG135" s="19" t="s">
        <v>96</v>
      </c>
      <c r="AH135" s="19" t="s">
        <v>122</v>
      </c>
      <c r="AI135" s="19" t="s">
        <v>78</v>
      </c>
      <c r="AJ135" s="82" t="s">
        <v>674</v>
      </c>
      <c r="AK135" s="1" t="s">
        <v>1985</v>
      </c>
      <c r="AL135" s="7" t="s">
        <v>54</v>
      </c>
      <c r="AM135" s="87" t="s">
        <v>54</v>
      </c>
      <c r="AN135" s="7" t="s">
        <v>54</v>
      </c>
      <c r="AO135" s="19" t="s">
        <v>677</v>
      </c>
      <c r="AP135" s="23" t="s">
        <v>740</v>
      </c>
      <c r="AQ135" s="7">
        <v>195</v>
      </c>
      <c r="AR135" s="16">
        <v>45503</v>
      </c>
      <c r="AU135" s="21" t="s">
        <v>54</v>
      </c>
      <c r="AV135" s="21" t="s">
        <v>54</v>
      </c>
      <c r="AW135" s="96">
        <v>45503</v>
      </c>
      <c r="AX135" s="96">
        <v>45656</v>
      </c>
      <c r="AY135" s="7" t="s">
        <v>746</v>
      </c>
      <c r="AZ135" s="7" t="s">
        <v>760</v>
      </c>
      <c r="BA135" s="17" t="s">
        <v>54</v>
      </c>
      <c r="BB135" s="17" t="s">
        <v>54</v>
      </c>
      <c r="BC135" s="17" t="s">
        <v>54</v>
      </c>
      <c r="BD135" s="17" t="s">
        <v>54</v>
      </c>
    </row>
    <row r="136" spans="1:56" ht="15" customHeight="1" x14ac:dyDescent="0.2">
      <c r="A136" s="53" t="s">
        <v>788</v>
      </c>
      <c r="B136" s="8" t="s">
        <v>148</v>
      </c>
      <c r="C136" s="29" t="s">
        <v>789</v>
      </c>
      <c r="D136" s="30" t="s">
        <v>790</v>
      </c>
      <c r="E136" s="59">
        <v>45503</v>
      </c>
      <c r="F136" s="7" t="s">
        <v>350</v>
      </c>
      <c r="G136" s="7" t="s">
        <v>55</v>
      </c>
      <c r="H136" s="14" t="s">
        <v>938</v>
      </c>
      <c r="I136" s="7" t="s">
        <v>356</v>
      </c>
      <c r="J136" s="7" t="s">
        <v>358</v>
      </c>
      <c r="K136" s="7">
        <v>147</v>
      </c>
      <c r="L136" s="7" t="s">
        <v>63</v>
      </c>
      <c r="M136" s="7" t="s">
        <v>64</v>
      </c>
      <c r="N136" s="7" t="s">
        <v>54</v>
      </c>
      <c r="O136" s="7">
        <v>240</v>
      </c>
      <c r="P136" s="9">
        <v>45492</v>
      </c>
      <c r="Q136" s="19">
        <v>16516500</v>
      </c>
      <c r="R136" s="7" t="s">
        <v>57</v>
      </c>
      <c r="S136" s="19">
        <v>16186170</v>
      </c>
      <c r="T136" s="19">
        <f>S136/145*30</f>
        <v>3348862.7586206896</v>
      </c>
      <c r="Z136" s="19" t="s">
        <v>54</v>
      </c>
      <c r="AA136" s="19" t="s">
        <v>54</v>
      </c>
      <c r="AB136" s="19" t="s">
        <v>494</v>
      </c>
      <c r="AC136" s="7" t="s">
        <v>549</v>
      </c>
      <c r="AD136" s="7" t="s">
        <v>1693</v>
      </c>
      <c r="AE136" s="7" t="s">
        <v>58</v>
      </c>
      <c r="AF136" s="7" t="s">
        <v>108</v>
      </c>
      <c r="AG136" s="7" t="s">
        <v>559</v>
      </c>
      <c r="AH136" s="14" t="s">
        <v>578</v>
      </c>
      <c r="AI136" s="7" t="s">
        <v>65</v>
      </c>
      <c r="AJ136" s="75" t="s">
        <v>626</v>
      </c>
      <c r="AK136" s="1" t="s">
        <v>1985</v>
      </c>
      <c r="AL136" s="7" t="s">
        <v>54</v>
      </c>
      <c r="AM136" s="87" t="s">
        <v>54</v>
      </c>
      <c r="AN136" s="7" t="s">
        <v>54</v>
      </c>
      <c r="AO136" s="19" t="s">
        <v>677</v>
      </c>
      <c r="AP136" s="23" t="s">
        <v>1104</v>
      </c>
      <c r="AQ136" s="7">
        <v>202</v>
      </c>
      <c r="AR136" s="16">
        <v>45504</v>
      </c>
      <c r="AU136" s="7" t="s">
        <v>54</v>
      </c>
      <c r="AV136" s="7" t="s">
        <v>54</v>
      </c>
      <c r="AW136" s="96">
        <v>45505</v>
      </c>
      <c r="AX136" s="96">
        <v>45653</v>
      </c>
      <c r="AY136" s="7" t="s">
        <v>752</v>
      </c>
      <c r="AZ136" s="7" t="s">
        <v>762</v>
      </c>
      <c r="BA136" s="19" t="s">
        <v>54</v>
      </c>
      <c r="BB136" s="19" t="s">
        <v>54</v>
      </c>
      <c r="BC136" s="19" t="s">
        <v>54</v>
      </c>
      <c r="BD136" s="19" t="s">
        <v>54</v>
      </c>
    </row>
    <row r="137" spans="1:56" ht="15" customHeight="1" x14ac:dyDescent="0.2">
      <c r="A137" s="53" t="s">
        <v>791</v>
      </c>
      <c r="B137" s="8" t="s">
        <v>148</v>
      </c>
      <c r="C137" s="29" t="s">
        <v>792</v>
      </c>
      <c r="D137" s="30" t="s">
        <v>793</v>
      </c>
      <c r="E137" s="59">
        <v>45503</v>
      </c>
      <c r="F137" s="7" t="s">
        <v>350</v>
      </c>
      <c r="G137" s="7" t="s">
        <v>55</v>
      </c>
      <c r="H137" s="14" t="s">
        <v>939</v>
      </c>
      <c r="I137" s="7" t="s">
        <v>356</v>
      </c>
      <c r="J137" s="7" t="s">
        <v>358</v>
      </c>
      <c r="K137" s="7">
        <v>140</v>
      </c>
      <c r="L137" s="7" t="s">
        <v>457</v>
      </c>
      <c r="M137" s="7" t="s">
        <v>458</v>
      </c>
      <c r="N137" s="7" t="s">
        <v>468</v>
      </c>
      <c r="O137" s="7">
        <v>258</v>
      </c>
      <c r="P137" s="9">
        <v>45496</v>
      </c>
      <c r="Q137" s="19">
        <v>50000000</v>
      </c>
      <c r="R137" s="7" t="s">
        <v>72</v>
      </c>
      <c r="S137" s="19">
        <v>46666667</v>
      </c>
      <c r="T137" s="19">
        <f>S137/140*30</f>
        <v>10000000.071428571</v>
      </c>
      <c r="Z137" s="19" t="s">
        <v>54</v>
      </c>
      <c r="AA137" s="19" t="s">
        <v>54</v>
      </c>
      <c r="AB137" s="19" t="s">
        <v>1009</v>
      </c>
      <c r="AC137" s="7" t="s">
        <v>549</v>
      </c>
      <c r="AD137" s="7" t="s">
        <v>1693</v>
      </c>
      <c r="AE137" s="19" t="s">
        <v>1041</v>
      </c>
      <c r="AF137" s="19" t="s">
        <v>54</v>
      </c>
      <c r="AG137" s="19" t="s">
        <v>1043</v>
      </c>
      <c r="AH137" s="19" t="s">
        <v>585</v>
      </c>
      <c r="AI137" s="19" t="s">
        <v>1051</v>
      </c>
      <c r="AJ137" s="83" t="s">
        <v>1070</v>
      </c>
      <c r="AK137" s="1" t="s">
        <v>1985</v>
      </c>
      <c r="AL137" s="7" t="s">
        <v>54</v>
      </c>
      <c r="AM137" s="87" t="s">
        <v>54</v>
      </c>
      <c r="AN137" s="7" t="s">
        <v>54</v>
      </c>
      <c r="AO137" s="19" t="s">
        <v>677</v>
      </c>
      <c r="AP137" s="23" t="s">
        <v>1105</v>
      </c>
      <c r="AQ137" s="7">
        <v>203</v>
      </c>
      <c r="AR137" s="16">
        <v>45504</v>
      </c>
      <c r="AU137" s="7" t="s">
        <v>54</v>
      </c>
      <c r="AV137" s="7" t="s">
        <v>54</v>
      </c>
      <c r="AW137" s="96">
        <v>45505</v>
      </c>
      <c r="AX137" s="96">
        <v>45646</v>
      </c>
      <c r="AY137" s="7" t="s">
        <v>748</v>
      </c>
      <c r="AZ137" s="19" t="s">
        <v>766</v>
      </c>
      <c r="BA137" s="19" t="s">
        <v>54</v>
      </c>
      <c r="BB137" s="19" t="s">
        <v>54</v>
      </c>
      <c r="BC137" s="19" t="s">
        <v>54</v>
      </c>
      <c r="BD137" s="19" t="s">
        <v>54</v>
      </c>
    </row>
    <row r="138" spans="1:56" ht="15" customHeight="1" x14ac:dyDescent="0.2">
      <c r="A138" s="53" t="s">
        <v>335</v>
      </c>
      <c r="B138" s="8" t="s">
        <v>148</v>
      </c>
      <c r="C138" s="29" t="s">
        <v>336</v>
      </c>
      <c r="D138" s="30" t="s">
        <v>337</v>
      </c>
      <c r="E138" s="59">
        <v>45503</v>
      </c>
      <c r="F138" s="7" t="s">
        <v>350</v>
      </c>
      <c r="G138" s="7" t="s">
        <v>55</v>
      </c>
      <c r="H138" s="14" t="s">
        <v>422</v>
      </c>
      <c r="I138" s="7" t="s">
        <v>356</v>
      </c>
      <c r="J138" s="7" t="s">
        <v>358</v>
      </c>
      <c r="K138" s="7">
        <v>140</v>
      </c>
      <c r="L138" s="7" t="s">
        <v>463</v>
      </c>
      <c r="M138" s="7" t="s">
        <v>464</v>
      </c>
      <c r="N138" s="7" t="s">
        <v>467</v>
      </c>
      <c r="O138" s="7">
        <v>244</v>
      </c>
      <c r="P138" s="9">
        <v>45495</v>
      </c>
      <c r="Q138" s="19">
        <v>40387220</v>
      </c>
      <c r="R138" s="7" t="s">
        <v>72</v>
      </c>
      <c r="S138" s="19">
        <v>37694739</v>
      </c>
      <c r="T138" s="19">
        <f>S138/140*30</f>
        <v>8077444.0714285718</v>
      </c>
      <c r="Z138" s="19" t="s">
        <v>1633</v>
      </c>
      <c r="AA138" s="16">
        <v>45597</v>
      </c>
      <c r="AB138" s="23" t="s">
        <v>547</v>
      </c>
      <c r="AC138" s="7" t="s">
        <v>549</v>
      </c>
      <c r="AD138" s="7" t="s">
        <v>1693</v>
      </c>
      <c r="AE138" s="19" t="s">
        <v>58</v>
      </c>
      <c r="AF138" s="19" t="s">
        <v>130</v>
      </c>
      <c r="AG138" s="19" t="s">
        <v>130</v>
      </c>
      <c r="AH138" s="19" t="s">
        <v>144</v>
      </c>
      <c r="AI138" s="19" t="s">
        <v>65</v>
      </c>
      <c r="AJ138" s="74" t="s">
        <v>675</v>
      </c>
      <c r="AK138" s="1" t="s">
        <v>1985</v>
      </c>
      <c r="AL138" s="19" t="s">
        <v>54</v>
      </c>
      <c r="AM138" s="87" t="s">
        <v>54</v>
      </c>
      <c r="AN138" s="19" t="s">
        <v>54</v>
      </c>
      <c r="AO138" s="19" t="s">
        <v>677</v>
      </c>
      <c r="AP138" s="23" t="s">
        <v>741</v>
      </c>
      <c r="AQ138" s="7">
        <v>198</v>
      </c>
      <c r="AR138" s="16">
        <v>45503</v>
      </c>
      <c r="AU138" s="7" t="s">
        <v>54</v>
      </c>
      <c r="AV138" s="16" t="s">
        <v>54</v>
      </c>
      <c r="AW138" s="96">
        <v>45503</v>
      </c>
      <c r="AX138" s="96">
        <v>45687</v>
      </c>
      <c r="AY138" s="7" t="s">
        <v>750</v>
      </c>
      <c r="AZ138" s="19" t="s">
        <v>767</v>
      </c>
      <c r="BA138" s="16">
        <v>45601</v>
      </c>
      <c r="BB138" s="19" t="s">
        <v>54</v>
      </c>
      <c r="BC138" s="19" t="s">
        <v>1877</v>
      </c>
      <c r="BD138" s="19" t="s">
        <v>54</v>
      </c>
    </row>
    <row r="139" spans="1:56" ht="15" customHeight="1" x14ac:dyDescent="0.2">
      <c r="A139" s="53" t="s">
        <v>338</v>
      </c>
      <c r="B139" s="8" t="s">
        <v>148</v>
      </c>
      <c r="C139" s="29" t="s">
        <v>339</v>
      </c>
      <c r="D139" s="30" t="s">
        <v>340</v>
      </c>
      <c r="E139" s="59">
        <v>45503</v>
      </c>
      <c r="F139" s="7" t="s">
        <v>350</v>
      </c>
      <c r="G139" s="7" t="s">
        <v>55</v>
      </c>
      <c r="H139" s="14" t="s">
        <v>423</v>
      </c>
      <c r="I139" s="7" t="s">
        <v>356</v>
      </c>
      <c r="J139" s="7" t="s">
        <v>358</v>
      </c>
      <c r="K139" s="7">
        <v>140</v>
      </c>
      <c r="L139" s="7" t="s">
        <v>463</v>
      </c>
      <c r="M139" s="7" t="s">
        <v>464</v>
      </c>
      <c r="N139" s="7" t="s">
        <v>467</v>
      </c>
      <c r="O139" s="7">
        <v>245</v>
      </c>
      <c r="P139" s="9">
        <v>45495</v>
      </c>
      <c r="Q139" s="19">
        <v>46321740</v>
      </c>
      <c r="R139" s="7" t="s">
        <v>72</v>
      </c>
      <c r="S139" s="19">
        <v>43233624</v>
      </c>
      <c r="T139" s="19">
        <f>S139/140*30</f>
        <v>9264348</v>
      </c>
      <c r="Z139" s="7" t="s">
        <v>54</v>
      </c>
      <c r="AA139" s="7" t="s">
        <v>54</v>
      </c>
      <c r="AB139" s="7" t="s">
        <v>483</v>
      </c>
      <c r="AC139" s="7" t="s">
        <v>549</v>
      </c>
      <c r="AD139" s="7" t="s">
        <v>1693</v>
      </c>
      <c r="AE139" s="7" t="s">
        <v>58</v>
      </c>
      <c r="AF139" s="7" t="s">
        <v>85</v>
      </c>
      <c r="AG139" s="7" t="s">
        <v>553</v>
      </c>
      <c r="AH139" s="7" t="s">
        <v>97</v>
      </c>
      <c r="AI139" s="7" t="s">
        <v>65</v>
      </c>
      <c r="AJ139" s="74" t="s">
        <v>613</v>
      </c>
      <c r="AK139" s="1" t="s">
        <v>1985</v>
      </c>
      <c r="AL139" s="7" t="s">
        <v>54</v>
      </c>
      <c r="AM139" s="87" t="s">
        <v>54</v>
      </c>
      <c r="AN139" s="7" t="s">
        <v>54</v>
      </c>
      <c r="AO139" s="19" t="s">
        <v>677</v>
      </c>
      <c r="AP139" s="23" t="s">
        <v>742</v>
      </c>
      <c r="AQ139" s="7">
        <v>200</v>
      </c>
      <c r="AR139" s="16">
        <v>45503</v>
      </c>
      <c r="AU139" s="7" t="s">
        <v>54</v>
      </c>
      <c r="AV139" s="7" t="s">
        <v>54</v>
      </c>
      <c r="AW139" s="96">
        <v>45503</v>
      </c>
      <c r="AX139" s="96">
        <v>45645</v>
      </c>
      <c r="AY139" s="7" t="s">
        <v>750</v>
      </c>
      <c r="AZ139" s="19" t="s">
        <v>767</v>
      </c>
      <c r="BA139" s="7" t="s">
        <v>54</v>
      </c>
      <c r="BB139" s="7" t="s">
        <v>54</v>
      </c>
      <c r="BC139" s="7" t="s">
        <v>54</v>
      </c>
      <c r="BD139" s="7" t="s">
        <v>54</v>
      </c>
    </row>
    <row r="140" spans="1:56" ht="15" customHeight="1" x14ac:dyDescent="0.2">
      <c r="A140" s="53" t="s">
        <v>341</v>
      </c>
      <c r="B140" s="8" t="s">
        <v>148</v>
      </c>
      <c r="C140" s="29" t="s">
        <v>342</v>
      </c>
      <c r="D140" s="30" t="s">
        <v>343</v>
      </c>
      <c r="E140" s="59">
        <v>45503</v>
      </c>
      <c r="F140" s="7" t="s">
        <v>350</v>
      </c>
      <c r="G140" s="7" t="s">
        <v>66</v>
      </c>
      <c r="H140" s="14" t="s">
        <v>423</v>
      </c>
      <c r="I140" s="7" t="s">
        <v>356</v>
      </c>
      <c r="J140" s="7" t="s">
        <v>358</v>
      </c>
      <c r="K140" s="7">
        <v>140</v>
      </c>
      <c r="L140" s="7" t="s">
        <v>465</v>
      </c>
      <c r="M140" s="7" t="s">
        <v>466</v>
      </c>
      <c r="N140" s="7" t="s">
        <v>472</v>
      </c>
      <c r="O140" s="7">
        <v>254</v>
      </c>
      <c r="P140" s="9">
        <v>45495</v>
      </c>
      <c r="Q140" s="19">
        <v>17400475</v>
      </c>
      <c r="R140" s="7" t="s">
        <v>72</v>
      </c>
      <c r="S140" s="19">
        <v>16240433</v>
      </c>
      <c r="T140" s="19">
        <f>S140/140*30</f>
        <v>3480092.7857142854</v>
      </c>
      <c r="Z140" s="7" t="s">
        <v>54</v>
      </c>
      <c r="AA140" s="7" t="s">
        <v>54</v>
      </c>
      <c r="AB140" s="7" t="s">
        <v>123</v>
      </c>
      <c r="AC140" s="17" t="s">
        <v>549</v>
      </c>
      <c r="AD140" s="17" t="s">
        <v>1693</v>
      </c>
      <c r="AE140" s="7" t="s">
        <v>58</v>
      </c>
      <c r="AF140" s="7" t="s">
        <v>59</v>
      </c>
      <c r="AG140" s="7" t="s">
        <v>59</v>
      </c>
      <c r="AH140" s="7" t="s">
        <v>570</v>
      </c>
      <c r="AI140" s="17" t="s">
        <v>571</v>
      </c>
      <c r="AJ140" s="77" t="s">
        <v>610</v>
      </c>
      <c r="AK140" s="1" t="s">
        <v>1985</v>
      </c>
      <c r="AL140" s="7" t="s">
        <v>54</v>
      </c>
      <c r="AM140" s="87" t="s">
        <v>54</v>
      </c>
      <c r="AN140" s="7" t="s">
        <v>54</v>
      </c>
      <c r="AO140" s="19" t="s">
        <v>677</v>
      </c>
      <c r="AP140" s="23" t="s">
        <v>743</v>
      </c>
      <c r="AQ140" s="7">
        <v>199</v>
      </c>
      <c r="AR140" s="16">
        <v>45503</v>
      </c>
      <c r="AU140" s="21" t="s">
        <v>54</v>
      </c>
      <c r="AV140" s="21" t="s">
        <v>54</v>
      </c>
      <c r="AW140" s="96">
        <v>45503</v>
      </c>
      <c r="AX140" s="96">
        <v>45645</v>
      </c>
      <c r="AY140" s="7" t="s">
        <v>750</v>
      </c>
      <c r="AZ140" s="19" t="s">
        <v>767</v>
      </c>
      <c r="BA140" s="7" t="s">
        <v>54</v>
      </c>
      <c r="BB140" s="7" t="s">
        <v>54</v>
      </c>
      <c r="BC140" s="7" t="s">
        <v>54</v>
      </c>
      <c r="BD140" s="7" t="s">
        <v>54</v>
      </c>
    </row>
    <row r="141" spans="1:56" ht="15" customHeight="1" x14ac:dyDescent="0.2">
      <c r="A141" s="53" t="s">
        <v>344</v>
      </c>
      <c r="B141" s="8" t="s">
        <v>148</v>
      </c>
      <c r="C141" s="29" t="s">
        <v>345</v>
      </c>
      <c r="D141" s="30" t="s">
        <v>346</v>
      </c>
      <c r="E141" s="59">
        <v>45503</v>
      </c>
      <c r="F141" s="7" t="s">
        <v>350</v>
      </c>
      <c r="G141" s="7" t="s">
        <v>55</v>
      </c>
      <c r="H141" s="14" t="s">
        <v>424</v>
      </c>
      <c r="I141" s="7" t="s">
        <v>356</v>
      </c>
      <c r="J141" s="7" t="s">
        <v>358</v>
      </c>
      <c r="K141" s="7">
        <v>141</v>
      </c>
      <c r="L141" s="7" t="s">
        <v>459</v>
      </c>
      <c r="M141" s="7" t="s">
        <v>460</v>
      </c>
      <c r="N141" s="7" t="s">
        <v>71</v>
      </c>
      <c r="O141" s="7">
        <v>189</v>
      </c>
      <c r="P141" s="9">
        <v>45489</v>
      </c>
      <c r="Q141" s="19">
        <v>25478705</v>
      </c>
      <c r="R141" s="7" t="s">
        <v>72</v>
      </c>
      <c r="S141" s="19">
        <v>23949983</v>
      </c>
      <c r="T141" s="19">
        <f>S141/141*30</f>
        <v>5095741.063829788</v>
      </c>
      <c r="Z141" s="7" t="s">
        <v>54</v>
      </c>
      <c r="AA141" s="7" t="s">
        <v>54</v>
      </c>
      <c r="AB141" s="19" t="s">
        <v>496</v>
      </c>
      <c r="AC141" s="7" t="s">
        <v>549</v>
      </c>
      <c r="AD141" s="7" t="s">
        <v>1693</v>
      </c>
      <c r="AE141" s="7" t="s">
        <v>58</v>
      </c>
      <c r="AF141" s="7" t="s">
        <v>130</v>
      </c>
      <c r="AG141" s="7" t="s">
        <v>130</v>
      </c>
      <c r="AH141" s="7" t="s">
        <v>579</v>
      </c>
      <c r="AI141" s="7" t="s">
        <v>580</v>
      </c>
      <c r="AJ141" s="74" t="s">
        <v>628</v>
      </c>
      <c r="AK141" s="1" t="s">
        <v>1985</v>
      </c>
      <c r="AL141" s="7" t="s">
        <v>54</v>
      </c>
      <c r="AM141" s="87" t="s">
        <v>54</v>
      </c>
      <c r="AN141" s="7" t="s">
        <v>54</v>
      </c>
      <c r="AO141" s="19" t="s">
        <v>677</v>
      </c>
      <c r="AP141" s="23" t="s">
        <v>744</v>
      </c>
      <c r="AQ141" s="7">
        <v>197</v>
      </c>
      <c r="AR141" s="16">
        <v>45503</v>
      </c>
      <c r="AU141" s="21" t="s">
        <v>54</v>
      </c>
      <c r="AV141" s="21" t="s">
        <v>54</v>
      </c>
      <c r="AW141" s="96">
        <v>45503</v>
      </c>
      <c r="AX141" s="96">
        <v>45646</v>
      </c>
      <c r="AY141" s="7" t="s">
        <v>751</v>
      </c>
      <c r="AZ141" s="14" t="s">
        <v>83</v>
      </c>
      <c r="BA141" s="7" t="s">
        <v>54</v>
      </c>
      <c r="BB141" s="7" t="s">
        <v>54</v>
      </c>
      <c r="BC141" s="7" t="s">
        <v>54</v>
      </c>
      <c r="BD141" s="7" t="s">
        <v>54</v>
      </c>
    </row>
    <row r="142" spans="1:56" ht="15" customHeight="1" x14ac:dyDescent="0.2">
      <c r="A142" s="53" t="s">
        <v>347</v>
      </c>
      <c r="B142" s="8" t="s">
        <v>148</v>
      </c>
      <c r="C142" s="29" t="s">
        <v>348</v>
      </c>
      <c r="D142" s="30" t="s">
        <v>349</v>
      </c>
      <c r="E142" s="59">
        <v>45503</v>
      </c>
      <c r="F142" s="7" t="s">
        <v>350</v>
      </c>
      <c r="G142" s="7" t="s">
        <v>55</v>
      </c>
      <c r="H142" s="14" t="s">
        <v>425</v>
      </c>
      <c r="I142" s="7" t="s">
        <v>356</v>
      </c>
      <c r="J142" s="7" t="s">
        <v>358</v>
      </c>
      <c r="K142" s="7">
        <v>141</v>
      </c>
      <c r="L142" s="7" t="s">
        <v>459</v>
      </c>
      <c r="M142" s="7" t="s">
        <v>460</v>
      </c>
      <c r="N142" s="7" t="s">
        <v>71</v>
      </c>
      <c r="O142" s="7">
        <v>187</v>
      </c>
      <c r="P142" s="9">
        <v>45489</v>
      </c>
      <c r="Q142" s="19">
        <v>35687610</v>
      </c>
      <c r="R142" s="7" t="s">
        <v>72</v>
      </c>
      <c r="S142" s="19">
        <v>33546353</v>
      </c>
      <c r="T142" s="19">
        <f>S142/141*30</f>
        <v>7137521.9148936169</v>
      </c>
      <c r="Z142" s="21" t="s">
        <v>54</v>
      </c>
      <c r="AA142" s="21" t="s">
        <v>54</v>
      </c>
      <c r="AB142" s="19" t="s">
        <v>548</v>
      </c>
      <c r="AC142" s="7" t="s">
        <v>549</v>
      </c>
      <c r="AD142" s="7" t="s">
        <v>1693</v>
      </c>
      <c r="AE142" s="19" t="s">
        <v>58</v>
      </c>
      <c r="AF142" s="19" t="s">
        <v>105</v>
      </c>
      <c r="AG142" s="19" t="s">
        <v>104</v>
      </c>
      <c r="AH142" s="19" t="s">
        <v>572</v>
      </c>
      <c r="AI142" s="19" t="s">
        <v>98</v>
      </c>
      <c r="AJ142" s="74" t="s">
        <v>676</v>
      </c>
      <c r="AK142" s="1" t="s">
        <v>1985</v>
      </c>
      <c r="AL142" s="7" t="s">
        <v>54</v>
      </c>
      <c r="AM142" s="87" t="s">
        <v>54</v>
      </c>
      <c r="AN142" s="7" t="s">
        <v>54</v>
      </c>
      <c r="AO142" s="19" t="s">
        <v>677</v>
      </c>
      <c r="AP142" s="23" t="s">
        <v>745</v>
      </c>
      <c r="AQ142" s="7">
        <v>201</v>
      </c>
      <c r="AR142" s="16">
        <v>45503</v>
      </c>
      <c r="AU142" s="21" t="s">
        <v>54</v>
      </c>
      <c r="AV142" s="21" t="s">
        <v>54</v>
      </c>
      <c r="AW142" s="96">
        <v>45503</v>
      </c>
      <c r="AX142" s="96">
        <v>45671</v>
      </c>
      <c r="AY142" s="7" t="s">
        <v>751</v>
      </c>
      <c r="AZ142" s="14" t="s">
        <v>83</v>
      </c>
      <c r="BA142" s="21" t="s">
        <v>54</v>
      </c>
      <c r="BB142" s="21" t="s">
        <v>54</v>
      </c>
      <c r="BC142" s="21" t="s">
        <v>54</v>
      </c>
      <c r="BD142" s="21" t="s">
        <v>54</v>
      </c>
    </row>
    <row r="143" spans="1:56" ht="15" customHeight="1" x14ac:dyDescent="0.2">
      <c r="A143" s="52" t="s">
        <v>794</v>
      </c>
      <c r="B143" s="8" t="s">
        <v>148</v>
      </c>
      <c r="C143" s="29" t="s">
        <v>795</v>
      </c>
      <c r="D143" s="30" t="s">
        <v>796</v>
      </c>
      <c r="E143" s="59">
        <v>45504</v>
      </c>
      <c r="F143" s="7" t="s">
        <v>350</v>
      </c>
      <c r="G143" s="7" t="s">
        <v>55</v>
      </c>
      <c r="H143" s="14" t="s">
        <v>940</v>
      </c>
      <c r="I143" s="7" t="s">
        <v>356</v>
      </c>
      <c r="J143" s="7" t="s">
        <v>62</v>
      </c>
      <c r="K143" s="7">
        <v>5</v>
      </c>
      <c r="L143" s="7" t="s">
        <v>453</v>
      </c>
      <c r="M143" s="7" t="s">
        <v>454</v>
      </c>
      <c r="N143" s="7" t="s">
        <v>468</v>
      </c>
      <c r="O143" s="7">
        <v>208</v>
      </c>
      <c r="P143" s="9">
        <v>45492</v>
      </c>
      <c r="Q143" s="19">
        <v>48462000</v>
      </c>
      <c r="R143" s="7" t="s">
        <v>72</v>
      </c>
      <c r="S143" s="19">
        <v>40887215</v>
      </c>
      <c r="T143" s="19">
        <f>S143/5</f>
        <v>8177443</v>
      </c>
      <c r="Z143" s="21" t="s">
        <v>54</v>
      </c>
      <c r="AA143" s="21" t="s">
        <v>54</v>
      </c>
      <c r="AB143" s="19" t="s">
        <v>1010</v>
      </c>
      <c r="AC143" s="7" t="s">
        <v>549</v>
      </c>
      <c r="AD143" s="7" t="s">
        <v>1693</v>
      </c>
      <c r="AE143" s="19" t="s">
        <v>58</v>
      </c>
      <c r="AF143" s="19" t="s">
        <v>115</v>
      </c>
      <c r="AG143" s="19" t="s">
        <v>564</v>
      </c>
      <c r="AH143" s="19" t="s">
        <v>144</v>
      </c>
      <c r="AI143" s="19" t="s">
        <v>87</v>
      </c>
      <c r="AJ143" s="83" t="s">
        <v>1071</v>
      </c>
      <c r="AK143" s="1" t="s">
        <v>1985</v>
      </c>
      <c r="AL143" s="7" t="s">
        <v>54</v>
      </c>
      <c r="AM143" s="87" t="s">
        <v>54</v>
      </c>
      <c r="AN143" s="7" t="s">
        <v>54</v>
      </c>
      <c r="AO143" s="19" t="s">
        <v>677</v>
      </c>
      <c r="AP143" s="23" t="s">
        <v>1106</v>
      </c>
      <c r="AQ143" s="7">
        <v>205</v>
      </c>
      <c r="AR143" s="16">
        <v>45505</v>
      </c>
      <c r="AU143" s="14" t="s">
        <v>54</v>
      </c>
      <c r="AV143" s="14" t="s">
        <v>54</v>
      </c>
      <c r="AW143" s="96">
        <v>45505</v>
      </c>
      <c r="AX143" s="96">
        <v>45656</v>
      </c>
      <c r="AY143" s="7" t="s">
        <v>753</v>
      </c>
      <c r="AZ143" s="7" t="s">
        <v>764</v>
      </c>
      <c r="BA143" s="21" t="s">
        <v>54</v>
      </c>
      <c r="BB143" s="21" t="s">
        <v>54</v>
      </c>
      <c r="BC143" s="21" t="s">
        <v>54</v>
      </c>
      <c r="BD143" s="21" t="s">
        <v>54</v>
      </c>
    </row>
    <row r="144" spans="1:56" ht="15" customHeight="1" x14ac:dyDescent="0.2">
      <c r="A144" s="52" t="s">
        <v>797</v>
      </c>
      <c r="B144" s="8" t="s">
        <v>148</v>
      </c>
      <c r="C144" s="29" t="s">
        <v>798</v>
      </c>
      <c r="D144" s="30" t="s">
        <v>799</v>
      </c>
      <c r="E144" s="59">
        <v>45504</v>
      </c>
      <c r="F144" s="12" t="s">
        <v>350</v>
      </c>
      <c r="G144" s="7" t="s">
        <v>55</v>
      </c>
      <c r="H144" s="14" t="s">
        <v>941</v>
      </c>
      <c r="I144" s="7" t="s">
        <v>356</v>
      </c>
      <c r="J144" s="7" t="s">
        <v>62</v>
      </c>
      <c r="K144" s="7">
        <v>5</v>
      </c>
      <c r="L144" s="7" t="s">
        <v>453</v>
      </c>
      <c r="M144" s="7" t="s">
        <v>997</v>
      </c>
      <c r="N144" s="7" t="s">
        <v>470</v>
      </c>
      <c r="O144" s="7">
        <v>225</v>
      </c>
      <c r="P144" s="9">
        <v>45492</v>
      </c>
      <c r="Q144" s="19">
        <v>30743217</v>
      </c>
      <c r="R144" s="7" t="s">
        <v>72</v>
      </c>
      <c r="S144" s="19">
        <v>29372500</v>
      </c>
      <c r="T144" s="19">
        <f>S144/5</f>
        <v>5874500</v>
      </c>
      <c r="Z144" s="7" t="s">
        <v>54</v>
      </c>
      <c r="AA144" s="7" t="s">
        <v>54</v>
      </c>
      <c r="AB144" s="19" t="s">
        <v>523</v>
      </c>
      <c r="AC144" s="17" t="s">
        <v>549</v>
      </c>
      <c r="AD144" s="17" t="s">
        <v>1693</v>
      </c>
      <c r="AE144" s="7" t="s">
        <v>58</v>
      </c>
      <c r="AF144" s="7" t="s">
        <v>130</v>
      </c>
      <c r="AG144" s="7" t="s">
        <v>130</v>
      </c>
      <c r="AH144" s="17" t="s">
        <v>100</v>
      </c>
      <c r="AI144" s="17" t="s">
        <v>597</v>
      </c>
      <c r="AJ144" s="27" t="s">
        <v>648</v>
      </c>
      <c r="AK144" s="1" t="s">
        <v>1985</v>
      </c>
      <c r="AL144" s="17" t="s">
        <v>54</v>
      </c>
      <c r="AM144" s="87" t="s">
        <v>54</v>
      </c>
      <c r="AN144" s="17" t="s">
        <v>54</v>
      </c>
      <c r="AO144" s="19" t="s">
        <v>677</v>
      </c>
      <c r="AP144" s="23" t="s">
        <v>1107</v>
      </c>
      <c r="AQ144" s="7">
        <v>206</v>
      </c>
      <c r="AR144" s="16">
        <v>45505</v>
      </c>
      <c r="AU144" s="7" t="s">
        <v>54</v>
      </c>
      <c r="AV144" s="16" t="s">
        <v>54</v>
      </c>
      <c r="AW144" s="96">
        <v>45505</v>
      </c>
      <c r="AX144" s="96">
        <v>45656</v>
      </c>
      <c r="AY144" s="7" t="s">
        <v>753</v>
      </c>
      <c r="AZ144" s="7" t="s">
        <v>764</v>
      </c>
      <c r="BA144" s="7" t="s">
        <v>54</v>
      </c>
      <c r="BB144" s="7" t="s">
        <v>54</v>
      </c>
      <c r="BC144" s="7" t="s">
        <v>54</v>
      </c>
      <c r="BD144" s="7" t="s">
        <v>54</v>
      </c>
    </row>
    <row r="145" spans="1:56" ht="15" customHeight="1" x14ac:dyDescent="0.2">
      <c r="A145" s="53" t="s">
        <v>800</v>
      </c>
      <c r="B145" s="8" t="s">
        <v>148</v>
      </c>
      <c r="C145" s="29" t="s">
        <v>801</v>
      </c>
      <c r="D145" s="30" t="s">
        <v>802</v>
      </c>
      <c r="E145" s="59">
        <v>45504</v>
      </c>
      <c r="F145" s="12" t="s">
        <v>350</v>
      </c>
      <c r="G145" s="7" t="s">
        <v>55</v>
      </c>
      <c r="H145" s="14" t="s">
        <v>942</v>
      </c>
      <c r="I145" s="7" t="s">
        <v>356</v>
      </c>
      <c r="J145" s="7" t="s">
        <v>62</v>
      </c>
      <c r="K145" s="7">
        <v>5</v>
      </c>
      <c r="L145" s="7" t="s">
        <v>453</v>
      </c>
      <c r="M145" s="7" t="s">
        <v>454</v>
      </c>
      <c r="N145" s="7" t="s">
        <v>468</v>
      </c>
      <c r="O145" s="7">
        <v>227</v>
      </c>
      <c r="P145" s="9">
        <v>45492</v>
      </c>
      <c r="Q145" s="19">
        <v>44261277</v>
      </c>
      <c r="R145" s="7" t="s">
        <v>72</v>
      </c>
      <c r="S145" s="19">
        <v>41237215</v>
      </c>
      <c r="T145" s="19">
        <f>S145/5</f>
        <v>8247443</v>
      </c>
      <c r="Z145" s="7" t="s">
        <v>54</v>
      </c>
      <c r="AA145" s="7" t="s">
        <v>54</v>
      </c>
      <c r="AB145" s="19" t="s">
        <v>114</v>
      </c>
      <c r="AC145" s="7" t="s">
        <v>549</v>
      </c>
      <c r="AD145" s="7" t="s">
        <v>1693</v>
      </c>
      <c r="AE145" s="7" t="s">
        <v>58</v>
      </c>
      <c r="AF145" s="7" t="s">
        <v>115</v>
      </c>
      <c r="AG145" s="7" t="s">
        <v>116</v>
      </c>
      <c r="AH145" s="7" t="s">
        <v>577</v>
      </c>
      <c r="AI145" s="7" t="s">
        <v>87</v>
      </c>
      <c r="AJ145" s="75" t="s">
        <v>625</v>
      </c>
      <c r="AK145" s="1" t="s">
        <v>1985</v>
      </c>
      <c r="AL145" s="7" t="s">
        <v>54</v>
      </c>
      <c r="AM145" s="87" t="s">
        <v>54</v>
      </c>
      <c r="AN145" s="7" t="s">
        <v>54</v>
      </c>
      <c r="AO145" s="19" t="s">
        <v>677</v>
      </c>
      <c r="AP145" s="23" t="s">
        <v>1108</v>
      </c>
      <c r="AQ145" s="7">
        <v>207</v>
      </c>
      <c r="AR145" s="16" t="s">
        <v>1144</v>
      </c>
      <c r="AU145" s="7" t="s">
        <v>54</v>
      </c>
      <c r="AV145" s="16" t="s">
        <v>54</v>
      </c>
      <c r="AW145" s="96">
        <v>45505</v>
      </c>
      <c r="AX145" s="96">
        <v>45656</v>
      </c>
      <c r="AY145" s="7" t="s">
        <v>753</v>
      </c>
      <c r="AZ145" s="7" t="s">
        <v>764</v>
      </c>
      <c r="BA145" s="7" t="s">
        <v>54</v>
      </c>
      <c r="BB145" s="7" t="s">
        <v>54</v>
      </c>
      <c r="BC145" s="7" t="s">
        <v>54</v>
      </c>
      <c r="BD145" s="7" t="s">
        <v>54</v>
      </c>
    </row>
    <row r="146" spans="1:56" ht="15" customHeight="1" x14ac:dyDescent="0.2">
      <c r="A146" s="53" t="s">
        <v>803</v>
      </c>
      <c r="B146" s="8" t="s">
        <v>148</v>
      </c>
      <c r="C146" s="29" t="s">
        <v>804</v>
      </c>
      <c r="D146" s="30" t="s">
        <v>805</v>
      </c>
      <c r="E146" s="59">
        <v>45504</v>
      </c>
      <c r="F146" s="12" t="s">
        <v>350</v>
      </c>
      <c r="G146" s="7" t="s">
        <v>55</v>
      </c>
      <c r="H146" s="14" t="s">
        <v>943</v>
      </c>
      <c r="I146" s="7" t="s">
        <v>356</v>
      </c>
      <c r="J146" s="7" t="s">
        <v>358</v>
      </c>
      <c r="K146" s="7">
        <v>140</v>
      </c>
      <c r="L146" s="7" t="s">
        <v>82</v>
      </c>
      <c r="M146" s="7" t="s">
        <v>998</v>
      </c>
      <c r="N146" s="7" t="s">
        <v>54</v>
      </c>
      <c r="O146" s="7">
        <v>269</v>
      </c>
      <c r="P146" s="9">
        <v>45499</v>
      </c>
      <c r="Q146" s="19">
        <v>29370000</v>
      </c>
      <c r="R146" s="7" t="s">
        <v>57</v>
      </c>
      <c r="S146" s="19">
        <v>27412000</v>
      </c>
      <c r="T146" s="19">
        <f>S146/140*30</f>
        <v>5874000</v>
      </c>
      <c r="Z146" s="7" t="s">
        <v>54</v>
      </c>
      <c r="AA146" s="7" t="s">
        <v>54</v>
      </c>
      <c r="AB146" s="19" t="s">
        <v>497</v>
      </c>
      <c r="AC146" s="7" t="s">
        <v>549</v>
      </c>
      <c r="AD146" s="7" t="s">
        <v>1693</v>
      </c>
      <c r="AE146" s="7" t="s">
        <v>58</v>
      </c>
      <c r="AF146" s="7" t="s">
        <v>108</v>
      </c>
      <c r="AG146" s="7" t="s">
        <v>124</v>
      </c>
      <c r="AH146" s="19" t="s">
        <v>100</v>
      </c>
      <c r="AI146" s="19" t="s">
        <v>65</v>
      </c>
      <c r="AJ146" s="75" t="s">
        <v>629</v>
      </c>
      <c r="AK146" s="1" t="s">
        <v>1985</v>
      </c>
      <c r="AL146" s="7" t="s">
        <v>54</v>
      </c>
      <c r="AM146" s="87" t="s">
        <v>54</v>
      </c>
      <c r="AN146" s="7" t="s">
        <v>54</v>
      </c>
      <c r="AO146" s="19" t="s">
        <v>677</v>
      </c>
      <c r="AP146" s="23" t="s">
        <v>1109</v>
      </c>
      <c r="AQ146" s="7">
        <v>204</v>
      </c>
      <c r="AR146" s="16">
        <v>45505</v>
      </c>
      <c r="AU146" s="7" t="s">
        <v>54</v>
      </c>
      <c r="AV146" s="7" t="s">
        <v>54</v>
      </c>
      <c r="AW146" s="96">
        <v>45505</v>
      </c>
      <c r="AX146" s="96">
        <v>45653</v>
      </c>
      <c r="AY146" s="7" t="s">
        <v>61</v>
      </c>
      <c r="AZ146" s="7" t="s">
        <v>756</v>
      </c>
      <c r="BA146" s="7" t="s">
        <v>54</v>
      </c>
      <c r="BB146" s="7" t="s">
        <v>54</v>
      </c>
      <c r="BC146" s="7" t="s">
        <v>54</v>
      </c>
      <c r="BD146" s="7" t="s">
        <v>54</v>
      </c>
    </row>
    <row r="147" spans="1:56" ht="15" customHeight="1" x14ac:dyDescent="0.2">
      <c r="A147" s="53" t="s">
        <v>806</v>
      </c>
      <c r="B147" s="8" t="s">
        <v>148</v>
      </c>
      <c r="C147" s="29" t="s">
        <v>807</v>
      </c>
      <c r="D147" s="30" t="s">
        <v>808</v>
      </c>
      <c r="E147" s="59">
        <v>45505</v>
      </c>
      <c r="F147" s="12" t="s">
        <v>350</v>
      </c>
      <c r="G147" s="7" t="s">
        <v>55</v>
      </c>
      <c r="H147" s="14" t="s">
        <v>944</v>
      </c>
      <c r="I147" s="7" t="s">
        <v>356</v>
      </c>
      <c r="J147" s="7" t="s">
        <v>358</v>
      </c>
      <c r="K147" s="7">
        <v>135</v>
      </c>
      <c r="L147" s="7" t="s">
        <v>989</v>
      </c>
      <c r="M147" s="7" t="s">
        <v>456</v>
      </c>
      <c r="N147" s="7" t="s">
        <v>468</v>
      </c>
      <c r="O147" s="7">
        <v>190</v>
      </c>
      <c r="P147" s="9">
        <v>45489</v>
      </c>
      <c r="Q147" s="19">
        <v>48500000</v>
      </c>
      <c r="R147" s="7" t="s">
        <v>72</v>
      </c>
      <c r="S147" s="19">
        <v>43650000</v>
      </c>
      <c r="T147" s="19">
        <f>S147/135*30</f>
        <v>9700000</v>
      </c>
      <c r="Z147" s="7" t="s">
        <v>54</v>
      </c>
      <c r="AA147" s="7" t="s">
        <v>54</v>
      </c>
      <c r="AB147" s="19" t="s">
        <v>1011</v>
      </c>
      <c r="AC147" s="7" t="s">
        <v>549</v>
      </c>
      <c r="AD147" s="7" t="s">
        <v>1693</v>
      </c>
      <c r="AE147" s="7" t="s">
        <v>58</v>
      </c>
      <c r="AF147" s="7" t="s">
        <v>130</v>
      </c>
      <c r="AG147" s="7" t="s">
        <v>130</v>
      </c>
      <c r="AH147" s="19" t="s">
        <v>1052</v>
      </c>
      <c r="AI147" s="19" t="s">
        <v>78</v>
      </c>
      <c r="AJ147" s="75" t="s">
        <v>1072</v>
      </c>
      <c r="AK147" s="1" t="s">
        <v>1985</v>
      </c>
      <c r="AL147" s="7" t="s">
        <v>54</v>
      </c>
      <c r="AM147" s="87" t="s">
        <v>54</v>
      </c>
      <c r="AN147" s="7" t="s">
        <v>54</v>
      </c>
      <c r="AO147" s="19" t="s">
        <v>677</v>
      </c>
      <c r="AP147" s="23" t="s">
        <v>1110</v>
      </c>
      <c r="AQ147" s="7">
        <v>210</v>
      </c>
      <c r="AR147" s="16">
        <v>45506</v>
      </c>
      <c r="AU147" s="17" t="s">
        <v>54</v>
      </c>
      <c r="AV147" s="17" t="s">
        <v>54</v>
      </c>
      <c r="AW147" s="96">
        <v>45506</v>
      </c>
      <c r="AX147" s="96">
        <v>45656</v>
      </c>
      <c r="AY147" s="7" t="s">
        <v>746</v>
      </c>
      <c r="AZ147" s="7" t="s">
        <v>760</v>
      </c>
      <c r="BA147" s="7" t="s">
        <v>54</v>
      </c>
      <c r="BB147" s="7" t="s">
        <v>54</v>
      </c>
      <c r="BC147" s="7" t="s">
        <v>54</v>
      </c>
      <c r="BD147" s="7" t="s">
        <v>54</v>
      </c>
    </row>
    <row r="148" spans="1:56" ht="15" customHeight="1" x14ac:dyDescent="0.2">
      <c r="A148" s="53" t="s">
        <v>809</v>
      </c>
      <c r="B148" s="8" t="s">
        <v>148</v>
      </c>
      <c r="C148" s="29" t="s">
        <v>810</v>
      </c>
      <c r="D148" s="30" t="s">
        <v>811</v>
      </c>
      <c r="E148" s="59">
        <v>45506</v>
      </c>
      <c r="F148" s="12" t="s">
        <v>350</v>
      </c>
      <c r="G148" s="12" t="s">
        <v>945</v>
      </c>
      <c r="H148" s="14" t="s">
        <v>946</v>
      </c>
      <c r="I148" s="7" t="s">
        <v>947</v>
      </c>
      <c r="J148" s="7" t="s">
        <v>358</v>
      </c>
      <c r="K148" s="7">
        <v>403</v>
      </c>
      <c r="L148" s="7" t="s">
        <v>991</v>
      </c>
      <c r="M148" s="7" t="s">
        <v>999</v>
      </c>
      <c r="N148" s="18" t="s">
        <v>54</v>
      </c>
      <c r="O148" s="7">
        <v>173</v>
      </c>
      <c r="P148" s="9">
        <v>45464</v>
      </c>
      <c r="Q148" s="19" t="s">
        <v>1006</v>
      </c>
      <c r="R148" s="7" t="s">
        <v>57</v>
      </c>
      <c r="S148" s="19">
        <v>364226211</v>
      </c>
      <c r="T148" s="18" t="s">
        <v>54</v>
      </c>
      <c r="Z148" s="16" t="s">
        <v>54</v>
      </c>
      <c r="AA148" s="16" t="s">
        <v>54</v>
      </c>
      <c r="AB148" s="7" t="s">
        <v>1012</v>
      </c>
      <c r="AC148" s="17" t="s">
        <v>550</v>
      </c>
      <c r="AD148" s="17" t="s">
        <v>1694</v>
      </c>
      <c r="AE148" s="18" t="s">
        <v>58</v>
      </c>
      <c r="AF148" s="18" t="s">
        <v>130</v>
      </c>
      <c r="AG148" s="18" t="s">
        <v>130</v>
      </c>
      <c r="AH148" s="7" t="s">
        <v>54</v>
      </c>
      <c r="AI148" s="7" t="s">
        <v>54</v>
      </c>
      <c r="AJ148" s="7" t="s">
        <v>54</v>
      </c>
      <c r="AK148" s="1" t="s">
        <v>1985</v>
      </c>
      <c r="AL148" s="17" t="s">
        <v>103</v>
      </c>
      <c r="AM148" s="87">
        <v>44218</v>
      </c>
      <c r="AN148" s="7" t="s">
        <v>54</v>
      </c>
      <c r="AO148" s="7" t="s">
        <v>678</v>
      </c>
      <c r="AP148" s="23" t="s">
        <v>1111</v>
      </c>
      <c r="AQ148" s="7">
        <v>219</v>
      </c>
      <c r="AR148" s="16">
        <v>45509</v>
      </c>
      <c r="AU148" s="21" t="s">
        <v>54</v>
      </c>
      <c r="AV148" s="21" t="s">
        <v>54</v>
      </c>
      <c r="AW148" s="96">
        <v>45509</v>
      </c>
      <c r="AX148" s="96">
        <v>45912</v>
      </c>
      <c r="AY148" s="7" t="s">
        <v>61</v>
      </c>
      <c r="AZ148" s="7" t="s">
        <v>756</v>
      </c>
      <c r="BA148" s="7" t="s">
        <v>54</v>
      </c>
      <c r="BB148" s="7" t="s">
        <v>54</v>
      </c>
      <c r="BC148" s="7" t="s">
        <v>54</v>
      </c>
      <c r="BD148" s="7" t="s">
        <v>54</v>
      </c>
    </row>
    <row r="149" spans="1:56" ht="15" customHeight="1" x14ac:dyDescent="0.2">
      <c r="A149" s="53" t="s">
        <v>812</v>
      </c>
      <c r="B149" s="8" t="s">
        <v>148</v>
      </c>
      <c r="C149" s="29" t="s">
        <v>813</v>
      </c>
      <c r="D149" s="30" t="s">
        <v>814</v>
      </c>
      <c r="E149" s="59">
        <v>45506</v>
      </c>
      <c r="F149" s="12" t="s">
        <v>350</v>
      </c>
      <c r="G149" s="7" t="s">
        <v>55</v>
      </c>
      <c r="H149" s="14" t="s">
        <v>948</v>
      </c>
      <c r="I149" s="7" t="s">
        <v>356</v>
      </c>
      <c r="J149" s="7" t="s">
        <v>358</v>
      </c>
      <c r="K149" s="7">
        <v>135</v>
      </c>
      <c r="L149" s="7" t="s">
        <v>457</v>
      </c>
      <c r="M149" s="7" t="s">
        <v>458</v>
      </c>
      <c r="N149" s="7" t="s">
        <v>468</v>
      </c>
      <c r="O149" s="7">
        <v>255</v>
      </c>
      <c r="P149" s="9">
        <v>45506</v>
      </c>
      <c r="Q149" s="19">
        <v>34500000</v>
      </c>
      <c r="R149" s="7" t="s">
        <v>72</v>
      </c>
      <c r="S149" s="19">
        <v>31050000</v>
      </c>
      <c r="T149" s="19">
        <f>S149/135*30</f>
        <v>6900000</v>
      </c>
      <c r="Z149" s="17" t="s">
        <v>54</v>
      </c>
      <c r="AA149" s="17" t="s">
        <v>54</v>
      </c>
      <c r="AB149" s="19" t="s">
        <v>479</v>
      </c>
      <c r="AC149" s="17" t="s">
        <v>549</v>
      </c>
      <c r="AD149" s="17" t="s">
        <v>1693</v>
      </c>
      <c r="AE149" s="7" t="s">
        <v>58</v>
      </c>
      <c r="AF149" s="7" t="s">
        <v>59</v>
      </c>
      <c r="AG149" s="7" t="s">
        <v>59</v>
      </c>
      <c r="AH149" s="7" t="s">
        <v>90</v>
      </c>
      <c r="AI149" s="17" t="s">
        <v>65</v>
      </c>
      <c r="AJ149" s="84" t="s">
        <v>608</v>
      </c>
      <c r="AK149" s="1" t="s">
        <v>1985</v>
      </c>
      <c r="AL149" s="7" t="s">
        <v>54</v>
      </c>
      <c r="AM149" s="87" t="s">
        <v>54</v>
      </c>
      <c r="AN149" s="7" t="s">
        <v>54</v>
      </c>
      <c r="AO149" s="19" t="s">
        <v>677</v>
      </c>
      <c r="AP149" s="23" t="s">
        <v>1112</v>
      </c>
      <c r="AQ149" s="7">
        <v>212</v>
      </c>
      <c r="AR149" s="16">
        <v>45496</v>
      </c>
      <c r="AU149" s="21" t="s">
        <v>54</v>
      </c>
      <c r="AV149" s="21" t="s">
        <v>54</v>
      </c>
      <c r="AW149" s="96">
        <v>45509</v>
      </c>
      <c r="AX149" s="96">
        <v>45645</v>
      </c>
      <c r="AY149" s="7" t="s">
        <v>748</v>
      </c>
      <c r="AZ149" s="19" t="s">
        <v>766</v>
      </c>
      <c r="BA149" s="17" t="s">
        <v>54</v>
      </c>
      <c r="BB149" s="17" t="s">
        <v>54</v>
      </c>
      <c r="BC149" s="17" t="s">
        <v>54</v>
      </c>
      <c r="BD149" s="17" t="s">
        <v>54</v>
      </c>
    </row>
    <row r="150" spans="1:56" ht="15" customHeight="1" x14ac:dyDescent="0.2">
      <c r="A150" s="53" t="s">
        <v>815</v>
      </c>
      <c r="B150" s="8" t="s">
        <v>148</v>
      </c>
      <c r="C150" s="29" t="s">
        <v>816</v>
      </c>
      <c r="D150" s="30" t="s">
        <v>817</v>
      </c>
      <c r="E150" s="59">
        <v>45506</v>
      </c>
      <c r="F150" s="12" t="s">
        <v>350</v>
      </c>
      <c r="G150" s="7" t="s">
        <v>55</v>
      </c>
      <c r="H150" s="14" t="s">
        <v>949</v>
      </c>
      <c r="I150" s="7" t="s">
        <v>356</v>
      </c>
      <c r="J150" s="7" t="s">
        <v>358</v>
      </c>
      <c r="K150" s="7">
        <v>131</v>
      </c>
      <c r="L150" s="7" t="s">
        <v>457</v>
      </c>
      <c r="M150" s="7" t="s">
        <v>458</v>
      </c>
      <c r="N150" s="7" t="s">
        <v>467</v>
      </c>
      <c r="O150" s="7">
        <v>222</v>
      </c>
      <c r="P150" s="9">
        <v>45492</v>
      </c>
      <c r="Q150" s="19">
        <v>33308436</v>
      </c>
      <c r="R150" s="7" t="s">
        <v>72</v>
      </c>
      <c r="S150" s="19">
        <v>31167179</v>
      </c>
      <c r="T150" s="19">
        <f>S150/131*30</f>
        <v>7137521.9083969472</v>
      </c>
      <c r="Z150" s="15" t="s">
        <v>54</v>
      </c>
      <c r="AA150" s="15" t="s">
        <v>54</v>
      </c>
      <c r="AB150" s="19" t="s">
        <v>495</v>
      </c>
      <c r="AC150" s="7" t="s">
        <v>549</v>
      </c>
      <c r="AD150" s="7" t="s">
        <v>1693</v>
      </c>
      <c r="AE150" s="7" t="s">
        <v>58</v>
      </c>
      <c r="AF150" s="7" t="s">
        <v>130</v>
      </c>
      <c r="AG150" s="7" t="s">
        <v>130</v>
      </c>
      <c r="AH150" s="7" t="s">
        <v>117</v>
      </c>
      <c r="AI150" s="7" t="s">
        <v>88</v>
      </c>
      <c r="AJ150" s="75" t="s">
        <v>627</v>
      </c>
      <c r="AK150" s="1" t="s">
        <v>1985</v>
      </c>
      <c r="AL150" s="7" t="s">
        <v>54</v>
      </c>
      <c r="AM150" s="87" t="s">
        <v>54</v>
      </c>
      <c r="AN150" s="7" t="s">
        <v>54</v>
      </c>
      <c r="AO150" s="19" t="s">
        <v>677</v>
      </c>
      <c r="AP150" s="23" t="s">
        <v>1113</v>
      </c>
      <c r="AQ150" s="7">
        <v>223</v>
      </c>
      <c r="AR150" s="16">
        <v>45512</v>
      </c>
      <c r="AU150" s="21" t="s">
        <v>54</v>
      </c>
      <c r="AV150" s="21" t="s">
        <v>54</v>
      </c>
      <c r="AW150" s="96">
        <v>45512</v>
      </c>
      <c r="AX150" s="96">
        <v>45656</v>
      </c>
      <c r="AY150" s="7" t="s">
        <v>752</v>
      </c>
      <c r="AZ150" s="7" t="s">
        <v>762</v>
      </c>
      <c r="BA150" s="15" t="s">
        <v>54</v>
      </c>
      <c r="BB150" s="15" t="s">
        <v>54</v>
      </c>
      <c r="BC150" s="15" t="s">
        <v>54</v>
      </c>
      <c r="BD150" s="15" t="s">
        <v>54</v>
      </c>
    </row>
    <row r="151" spans="1:56" ht="15" customHeight="1" x14ac:dyDescent="0.2">
      <c r="A151" s="53" t="s">
        <v>818</v>
      </c>
      <c r="B151" s="8" t="s">
        <v>148</v>
      </c>
      <c r="C151" s="29" t="s">
        <v>819</v>
      </c>
      <c r="D151" s="30" t="s">
        <v>820</v>
      </c>
      <c r="E151" s="59">
        <v>45506</v>
      </c>
      <c r="F151" s="7" t="s">
        <v>350</v>
      </c>
      <c r="G151" s="7" t="s">
        <v>55</v>
      </c>
      <c r="H151" s="14" t="s">
        <v>950</v>
      </c>
      <c r="I151" s="7" t="s">
        <v>356</v>
      </c>
      <c r="J151" s="7" t="s">
        <v>358</v>
      </c>
      <c r="K151" s="7">
        <v>139</v>
      </c>
      <c r="L151" s="7" t="s">
        <v>465</v>
      </c>
      <c r="M151" s="7" t="s">
        <v>1000</v>
      </c>
      <c r="N151" s="7" t="s">
        <v>468</v>
      </c>
      <c r="O151" s="7">
        <v>249</v>
      </c>
      <c r="P151" s="9">
        <v>45495</v>
      </c>
      <c r="Q151" s="19">
        <v>46321740</v>
      </c>
      <c r="R151" s="7" t="s">
        <v>72</v>
      </c>
      <c r="S151" s="19">
        <v>42924812</v>
      </c>
      <c r="T151" s="19">
        <f>S151/139*30</f>
        <v>9264347.9136690646</v>
      </c>
      <c r="Z151" s="7" t="s">
        <v>54</v>
      </c>
      <c r="AA151" s="7" t="s">
        <v>54</v>
      </c>
      <c r="AB151" s="19" t="s">
        <v>1013</v>
      </c>
      <c r="AC151" s="7" t="s">
        <v>549</v>
      </c>
      <c r="AD151" s="7" t="s">
        <v>1693</v>
      </c>
      <c r="AE151" s="7" t="s">
        <v>58</v>
      </c>
      <c r="AF151" s="7" t="s">
        <v>59</v>
      </c>
      <c r="AG151" s="7" t="s">
        <v>59</v>
      </c>
      <c r="AH151" s="19" t="s">
        <v>97</v>
      </c>
      <c r="AI151" s="19" t="s">
        <v>78</v>
      </c>
      <c r="AJ151" s="75" t="s">
        <v>1073</v>
      </c>
      <c r="AK151" s="1" t="s">
        <v>1985</v>
      </c>
      <c r="AL151" s="7" t="s">
        <v>54</v>
      </c>
      <c r="AM151" s="87" t="s">
        <v>54</v>
      </c>
      <c r="AN151" s="7" t="s">
        <v>54</v>
      </c>
      <c r="AO151" s="19" t="s">
        <v>678</v>
      </c>
      <c r="AP151" s="23" t="s">
        <v>1114</v>
      </c>
      <c r="AQ151" s="7">
        <v>211</v>
      </c>
      <c r="AR151" s="16">
        <v>45506</v>
      </c>
      <c r="AU151" s="19" t="s">
        <v>54</v>
      </c>
      <c r="AV151" s="19" t="s">
        <v>54</v>
      </c>
      <c r="AW151" s="96">
        <v>45527</v>
      </c>
      <c r="AX151" s="96">
        <v>45656</v>
      </c>
      <c r="AY151" s="7" t="s">
        <v>750</v>
      </c>
      <c r="AZ151" s="19" t="s">
        <v>767</v>
      </c>
      <c r="BA151" s="7" t="s">
        <v>54</v>
      </c>
      <c r="BB151" s="7" t="s">
        <v>54</v>
      </c>
      <c r="BC151" s="7" t="s">
        <v>54</v>
      </c>
      <c r="BD151" s="7" t="s">
        <v>54</v>
      </c>
    </row>
    <row r="152" spans="1:56" ht="15" customHeight="1" x14ac:dyDescent="0.2">
      <c r="A152" s="53" t="s">
        <v>821</v>
      </c>
      <c r="B152" s="8" t="s">
        <v>148</v>
      </c>
      <c r="C152" s="29" t="s">
        <v>822</v>
      </c>
      <c r="D152" s="30" t="s">
        <v>823</v>
      </c>
      <c r="E152" s="59">
        <v>45506</v>
      </c>
      <c r="F152" s="7" t="s">
        <v>350</v>
      </c>
      <c r="G152" s="7" t="s">
        <v>55</v>
      </c>
      <c r="H152" s="14" t="s">
        <v>951</v>
      </c>
      <c r="I152" s="7" t="s">
        <v>356</v>
      </c>
      <c r="J152" s="7" t="s">
        <v>358</v>
      </c>
      <c r="K152" s="7">
        <v>139</v>
      </c>
      <c r="L152" s="7" t="s">
        <v>465</v>
      </c>
      <c r="M152" s="7" t="s">
        <v>1000</v>
      </c>
      <c r="N152" s="7" t="s">
        <v>468</v>
      </c>
      <c r="O152" s="7">
        <v>243</v>
      </c>
      <c r="P152" s="9">
        <v>45495</v>
      </c>
      <c r="Q152" s="19">
        <v>46321740</v>
      </c>
      <c r="R152" s="7" t="s">
        <v>72</v>
      </c>
      <c r="S152" s="19">
        <v>42924812</v>
      </c>
      <c r="T152" s="19">
        <f>S152/139*30</f>
        <v>9264347.9136690646</v>
      </c>
      <c r="Z152" s="7" t="s">
        <v>54</v>
      </c>
      <c r="AA152" s="7" t="s">
        <v>54</v>
      </c>
      <c r="AB152" s="7" t="s">
        <v>125</v>
      </c>
      <c r="AC152" s="7" t="s">
        <v>549</v>
      </c>
      <c r="AD152" s="7" t="s">
        <v>1693</v>
      </c>
      <c r="AE152" s="7" t="s">
        <v>58</v>
      </c>
      <c r="AF152" s="7" t="s">
        <v>59</v>
      </c>
      <c r="AG152" s="7" t="s">
        <v>59</v>
      </c>
      <c r="AH152" s="13" t="s">
        <v>97</v>
      </c>
      <c r="AI152" s="13" t="s">
        <v>65</v>
      </c>
      <c r="AJ152" s="75" t="s">
        <v>621</v>
      </c>
      <c r="AK152" s="1" t="s">
        <v>1985</v>
      </c>
      <c r="AL152" s="7" t="s">
        <v>54</v>
      </c>
      <c r="AM152" s="87" t="s">
        <v>54</v>
      </c>
      <c r="AN152" s="7" t="s">
        <v>54</v>
      </c>
      <c r="AO152" s="19" t="s">
        <v>677</v>
      </c>
      <c r="AP152" s="23" t="s">
        <v>1115</v>
      </c>
      <c r="AQ152" s="7">
        <v>213</v>
      </c>
      <c r="AR152" s="16">
        <v>45506</v>
      </c>
      <c r="AU152" s="19" t="s">
        <v>54</v>
      </c>
      <c r="AV152" s="19" t="s">
        <v>54</v>
      </c>
      <c r="AW152" s="96">
        <v>45506</v>
      </c>
      <c r="AX152" s="96">
        <v>45656</v>
      </c>
      <c r="AY152" s="7" t="s">
        <v>750</v>
      </c>
      <c r="AZ152" s="19" t="s">
        <v>767</v>
      </c>
      <c r="BA152" s="7" t="s">
        <v>54</v>
      </c>
      <c r="BB152" s="7" t="s">
        <v>54</v>
      </c>
      <c r="BC152" s="7" t="s">
        <v>54</v>
      </c>
      <c r="BD152" s="7" t="s">
        <v>54</v>
      </c>
    </row>
    <row r="153" spans="1:56" ht="15" customHeight="1" x14ac:dyDescent="0.2">
      <c r="A153" s="53" t="s">
        <v>824</v>
      </c>
      <c r="B153" s="8" t="s">
        <v>148</v>
      </c>
      <c r="C153" s="29" t="s">
        <v>825</v>
      </c>
      <c r="D153" s="30" t="s">
        <v>826</v>
      </c>
      <c r="E153" s="59">
        <v>45506</v>
      </c>
      <c r="F153" s="7" t="s">
        <v>350</v>
      </c>
      <c r="G153" s="7" t="s">
        <v>55</v>
      </c>
      <c r="H153" s="14" t="s">
        <v>952</v>
      </c>
      <c r="I153" s="7" t="s">
        <v>356</v>
      </c>
      <c r="J153" s="7" t="s">
        <v>358</v>
      </c>
      <c r="K153" s="7">
        <v>145</v>
      </c>
      <c r="L153" s="7" t="s">
        <v>453</v>
      </c>
      <c r="M153" s="7" t="s">
        <v>454</v>
      </c>
      <c r="N153" s="7" t="s">
        <v>467</v>
      </c>
      <c r="O153" s="7">
        <v>214</v>
      </c>
      <c r="P153" s="9">
        <v>45492</v>
      </c>
      <c r="Q153" s="19">
        <v>44146363</v>
      </c>
      <c r="R153" s="7" t="s">
        <v>72</v>
      </c>
      <c r="S153" s="19">
        <v>40007641</v>
      </c>
      <c r="T153" s="19">
        <f>S153/145*30</f>
        <v>8277442.9655172415</v>
      </c>
      <c r="Z153" s="7" t="s">
        <v>54</v>
      </c>
      <c r="AA153" s="7" t="s">
        <v>54</v>
      </c>
      <c r="AB153" s="7" t="s">
        <v>517</v>
      </c>
      <c r="AC153" s="17" t="s">
        <v>549</v>
      </c>
      <c r="AD153" s="17" t="s">
        <v>1693</v>
      </c>
      <c r="AE153" s="7" t="s">
        <v>58</v>
      </c>
      <c r="AF153" s="7" t="s">
        <v>558</v>
      </c>
      <c r="AG153" s="7" t="s">
        <v>566</v>
      </c>
      <c r="AH153" s="7" t="s">
        <v>590</v>
      </c>
      <c r="AI153" s="7" t="s">
        <v>87</v>
      </c>
      <c r="AJ153" s="27" t="s">
        <v>643</v>
      </c>
      <c r="AK153" s="1" t="s">
        <v>1985</v>
      </c>
      <c r="AL153" s="7" t="s">
        <v>54</v>
      </c>
      <c r="AM153" s="87" t="s">
        <v>54</v>
      </c>
      <c r="AN153" s="7" t="s">
        <v>54</v>
      </c>
      <c r="AO153" s="19" t="s">
        <v>677</v>
      </c>
      <c r="AP153" s="23" t="s">
        <v>1116</v>
      </c>
      <c r="AQ153" s="7">
        <v>218</v>
      </c>
      <c r="AR153" s="16">
        <v>45509</v>
      </c>
      <c r="AU153" s="19" t="s">
        <v>54</v>
      </c>
      <c r="AV153" s="19" t="s">
        <v>54</v>
      </c>
      <c r="AW153" s="96">
        <v>45509</v>
      </c>
      <c r="AX153" s="96">
        <v>45656</v>
      </c>
      <c r="AY153" s="7" t="s">
        <v>753</v>
      </c>
      <c r="AZ153" s="7" t="s">
        <v>764</v>
      </c>
      <c r="BA153" s="7" t="s">
        <v>54</v>
      </c>
      <c r="BB153" s="7" t="s">
        <v>54</v>
      </c>
      <c r="BC153" s="7" t="s">
        <v>54</v>
      </c>
      <c r="BD153" s="7" t="s">
        <v>54</v>
      </c>
    </row>
    <row r="154" spans="1:56" ht="15" customHeight="1" x14ac:dyDescent="0.2">
      <c r="A154" s="53" t="s">
        <v>827</v>
      </c>
      <c r="B154" s="8" t="s">
        <v>148</v>
      </c>
      <c r="C154" s="29" t="s">
        <v>828</v>
      </c>
      <c r="D154" s="30" t="s">
        <v>829</v>
      </c>
      <c r="E154" s="59">
        <v>45509</v>
      </c>
      <c r="F154" s="7" t="s">
        <v>350</v>
      </c>
      <c r="G154" s="7" t="s">
        <v>55</v>
      </c>
      <c r="H154" s="14" t="s">
        <v>953</v>
      </c>
      <c r="I154" s="7" t="s">
        <v>356</v>
      </c>
      <c r="J154" s="7" t="s">
        <v>358</v>
      </c>
      <c r="K154" s="7">
        <v>130</v>
      </c>
      <c r="L154" s="7" t="s">
        <v>457</v>
      </c>
      <c r="M154" s="7" t="s">
        <v>458</v>
      </c>
      <c r="N154" s="7" t="s">
        <v>468</v>
      </c>
      <c r="O154" s="7">
        <v>221</v>
      </c>
      <c r="P154" s="9">
        <v>45492</v>
      </c>
      <c r="Q154" s="19">
        <v>40710310</v>
      </c>
      <c r="R154" s="7" t="s">
        <v>72</v>
      </c>
      <c r="S154" s="19">
        <v>37802431</v>
      </c>
      <c r="T154" s="19">
        <f>S154/130*30</f>
        <v>8723637.9230769221</v>
      </c>
      <c r="Z154" s="7" t="s">
        <v>54</v>
      </c>
      <c r="AA154" s="7" t="s">
        <v>54</v>
      </c>
      <c r="AB154" s="7" t="s">
        <v>490</v>
      </c>
      <c r="AC154" s="7" t="s">
        <v>549</v>
      </c>
      <c r="AD154" s="7" t="s">
        <v>1693</v>
      </c>
      <c r="AE154" s="7" t="s">
        <v>58</v>
      </c>
      <c r="AF154" s="7" t="s">
        <v>85</v>
      </c>
      <c r="AG154" s="7" t="s">
        <v>556</v>
      </c>
      <c r="AH154" s="13" t="s">
        <v>574</v>
      </c>
      <c r="AI154" s="13" t="s">
        <v>109</v>
      </c>
      <c r="AJ154" s="84" t="s">
        <v>622</v>
      </c>
      <c r="AK154" s="1" t="s">
        <v>1985</v>
      </c>
      <c r="AL154" s="7" t="s">
        <v>54</v>
      </c>
      <c r="AM154" s="87" t="s">
        <v>54</v>
      </c>
      <c r="AN154" s="7" t="s">
        <v>54</v>
      </c>
      <c r="AO154" s="19" t="s">
        <v>677</v>
      </c>
      <c r="AP154" s="23" t="s">
        <v>684</v>
      </c>
      <c r="AQ154" s="7">
        <v>222</v>
      </c>
      <c r="AR154" s="16">
        <v>45512</v>
      </c>
      <c r="AU154" s="17" t="s">
        <v>54</v>
      </c>
      <c r="AV154" s="17" t="s">
        <v>54</v>
      </c>
      <c r="AW154" s="96">
        <v>45512</v>
      </c>
      <c r="AX154" s="96">
        <v>45643</v>
      </c>
      <c r="AY154" s="7" t="s">
        <v>752</v>
      </c>
      <c r="AZ154" s="7" t="s">
        <v>762</v>
      </c>
      <c r="BA154" s="7" t="s">
        <v>54</v>
      </c>
      <c r="BB154" s="7" t="s">
        <v>54</v>
      </c>
      <c r="BC154" s="7" t="s">
        <v>54</v>
      </c>
      <c r="BD154" s="7" t="s">
        <v>54</v>
      </c>
    </row>
    <row r="155" spans="1:56" ht="15" customHeight="1" x14ac:dyDescent="0.2">
      <c r="A155" s="53" t="s">
        <v>830</v>
      </c>
      <c r="B155" s="8" t="s">
        <v>148</v>
      </c>
      <c r="C155" s="29" t="s">
        <v>831</v>
      </c>
      <c r="D155" s="30" t="s">
        <v>832</v>
      </c>
      <c r="E155" s="59">
        <v>45509</v>
      </c>
      <c r="F155" s="7" t="s">
        <v>350</v>
      </c>
      <c r="G155" s="7" t="s">
        <v>55</v>
      </c>
      <c r="H155" s="14" t="s">
        <v>954</v>
      </c>
      <c r="I155" s="7" t="s">
        <v>356</v>
      </c>
      <c r="J155" s="7" t="s">
        <v>358</v>
      </c>
      <c r="K155" s="7">
        <v>125</v>
      </c>
      <c r="L155" s="7" t="s">
        <v>457</v>
      </c>
      <c r="M155" s="7" t="s">
        <v>458</v>
      </c>
      <c r="N155" s="7" t="s">
        <v>468</v>
      </c>
      <c r="O155" s="7">
        <v>218</v>
      </c>
      <c r="P155" s="9">
        <v>45492</v>
      </c>
      <c r="Q155" s="19">
        <v>37009373</v>
      </c>
      <c r="R155" s="7" t="s">
        <v>72</v>
      </c>
      <c r="S155" s="19">
        <v>33044083</v>
      </c>
      <c r="T155" s="19">
        <f>S155/125*30</f>
        <v>7930579.9199999999</v>
      </c>
      <c r="Z155" s="7" t="s">
        <v>54</v>
      </c>
      <c r="AA155" s="7" t="s">
        <v>54</v>
      </c>
      <c r="AB155" s="7" t="s">
        <v>487</v>
      </c>
      <c r="AC155" s="7" t="s">
        <v>549</v>
      </c>
      <c r="AD155" s="7" t="s">
        <v>1693</v>
      </c>
      <c r="AE155" s="7" t="s">
        <v>58</v>
      </c>
      <c r="AF155" s="7" t="s">
        <v>59</v>
      </c>
      <c r="AG155" s="7" t="s">
        <v>59</v>
      </c>
      <c r="AH155" s="7" t="s">
        <v>113</v>
      </c>
      <c r="AI155" s="7" t="s">
        <v>78</v>
      </c>
      <c r="AJ155" s="75" t="s">
        <v>617</v>
      </c>
      <c r="AK155" s="1" t="s">
        <v>1985</v>
      </c>
      <c r="AL155" s="7" t="s">
        <v>54</v>
      </c>
      <c r="AM155" s="87" t="s">
        <v>54</v>
      </c>
      <c r="AN155" s="7" t="s">
        <v>54</v>
      </c>
      <c r="AO155" s="19" t="s">
        <v>677</v>
      </c>
      <c r="AP155" s="23" t="s">
        <v>1117</v>
      </c>
      <c r="AQ155" s="7">
        <v>221</v>
      </c>
      <c r="AR155" s="16">
        <v>45509</v>
      </c>
      <c r="AU155" s="7" t="s">
        <v>54</v>
      </c>
      <c r="AV155" s="7" t="s">
        <v>54</v>
      </c>
      <c r="AW155" s="96">
        <v>45512</v>
      </c>
      <c r="AX155" s="96">
        <v>45656</v>
      </c>
      <c r="AY155" s="7" t="s">
        <v>752</v>
      </c>
      <c r="AZ155" s="7" t="s">
        <v>762</v>
      </c>
      <c r="BA155" s="7" t="s">
        <v>54</v>
      </c>
      <c r="BB155" s="7" t="s">
        <v>54</v>
      </c>
      <c r="BC155" s="7" t="s">
        <v>54</v>
      </c>
      <c r="BD155" s="7" t="s">
        <v>54</v>
      </c>
    </row>
    <row r="156" spans="1:56" ht="15" customHeight="1" x14ac:dyDescent="0.2">
      <c r="A156" s="53" t="s">
        <v>833</v>
      </c>
      <c r="B156" s="8" t="s">
        <v>148</v>
      </c>
      <c r="C156" s="29" t="s">
        <v>834</v>
      </c>
      <c r="D156" s="30" t="s">
        <v>835</v>
      </c>
      <c r="E156" s="59">
        <v>45512</v>
      </c>
      <c r="F156" s="7" t="s">
        <v>350</v>
      </c>
      <c r="G156" s="7" t="s">
        <v>55</v>
      </c>
      <c r="H156" s="14" t="s">
        <v>955</v>
      </c>
      <c r="I156" s="7" t="s">
        <v>356</v>
      </c>
      <c r="J156" s="7" t="s">
        <v>358</v>
      </c>
      <c r="K156" s="7">
        <v>133</v>
      </c>
      <c r="L156" s="7" t="s">
        <v>992</v>
      </c>
      <c r="M156" s="7" t="s">
        <v>1001</v>
      </c>
      <c r="N156" s="7" t="s">
        <v>468</v>
      </c>
      <c r="O156" s="7">
        <v>197</v>
      </c>
      <c r="P156" s="9">
        <v>45489</v>
      </c>
      <c r="Q156" s="19">
        <v>45000000</v>
      </c>
      <c r="R156" s="7" t="s">
        <v>72</v>
      </c>
      <c r="S156" s="19">
        <v>39900000</v>
      </c>
      <c r="T156" s="19">
        <f>S156/133*30</f>
        <v>9000000</v>
      </c>
      <c r="Z156" s="7" t="s">
        <v>54</v>
      </c>
      <c r="AA156" s="7" t="s">
        <v>54</v>
      </c>
      <c r="AB156" s="7" t="s">
        <v>101</v>
      </c>
      <c r="AC156" s="7" t="s">
        <v>549</v>
      </c>
      <c r="AD156" s="7" t="s">
        <v>1693</v>
      </c>
      <c r="AE156" s="7" t="s">
        <v>58</v>
      </c>
      <c r="AF156" s="7" t="s">
        <v>59</v>
      </c>
      <c r="AG156" s="7" t="s">
        <v>59</v>
      </c>
      <c r="AH156" s="7" t="s">
        <v>576</v>
      </c>
      <c r="AI156" s="7" t="s">
        <v>65</v>
      </c>
      <c r="AJ156" s="75" t="s">
        <v>620</v>
      </c>
      <c r="AK156" s="1" t="s">
        <v>1985</v>
      </c>
      <c r="AL156" s="7" t="s">
        <v>54</v>
      </c>
      <c r="AM156" s="87" t="s">
        <v>54</v>
      </c>
      <c r="AN156" s="7" t="s">
        <v>54</v>
      </c>
      <c r="AO156" s="19" t="s">
        <v>677</v>
      </c>
      <c r="AP156" s="23" t="s">
        <v>1118</v>
      </c>
      <c r="AQ156" s="7">
        <v>224</v>
      </c>
      <c r="AR156" s="16">
        <v>45512</v>
      </c>
      <c r="AU156" s="32" t="s">
        <v>54</v>
      </c>
      <c r="AV156" s="32" t="s">
        <v>54</v>
      </c>
      <c r="AW156" s="96">
        <v>45512</v>
      </c>
      <c r="AX156" s="96">
        <v>45646</v>
      </c>
      <c r="AY156" s="7" t="s">
        <v>755</v>
      </c>
      <c r="AZ156" s="7" t="s">
        <v>758</v>
      </c>
      <c r="BA156" s="7" t="s">
        <v>54</v>
      </c>
      <c r="BB156" s="7" t="s">
        <v>54</v>
      </c>
      <c r="BC156" s="7" t="s">
        <v>54</v>
      </c>
      <c r="BD156" s="7" t="s">
        <v>54</v>
      </c>
    </row>
    <row r="157" spans="1:56" ht="15" customHeight="1" x14ac:dyDescent="0.2">
      <c r="A157" s="53" t="s">
        <v>836</v>
      </c>
      <c r="B157" s="8" t="s">
        <v>148</v>
      </c>
      <c r="C157" s="29" t="s">
        <v>837</v>
      </c>
      <c r="D157" s="30" t="s">
        <v>838</v>
      </c>
      <c r="E157" s="59">
        <v>45513</v>
      </c>
      <c r="F157" s="7" t="s">
        <v>350</v>
      </c>
      <c r="G157" s="7" t="s">
        <v>55</v>
      </c>
      <c r="H157" s="14" t="s">
        <v>956</v>
      </c>
      <c r="I157" s="7" t="s">
        <v>356</v>
      </c>
      <c r="J157" s="7" t="s">
        <v>358</v>
      </c>
      <c r="K157" s="7">
        <v>131</v>
      </c>
      <c r="L157" s="7" t="s">
        <v>453</v>
      </c>
      <c r="M157" s="7" t="s">
        <v>1002</v>
      </c>
      <c r="N157" s="7" t="s">
        <v>470</v>
      </c>
      <c r="O157" s="7">
        <v>228</v>
      </c>
      <c r="P157" s="9">
        <v>45492</v>
      </c>
      <c r="Q157" s="19">
        <v>48464658</v>
      </c>
      <c r="R157" s="7" t="s">
        <v>72</v>
      </c>
      <c r="S157" s="19">
        <v>35708168</v>
      </c>
      <c r="T157" s="19">
        <f>S157/131*30</f>
        <v>8177443.0534351151</v>
      </c>
      <c r="Z157" s="7" t="s">
        <v>54</v>
      </c>
      <c r="AA157" s="7" t="s">
        <v>54</v>
      </c>
      <c r="AB157" s="7" t="s">
        <v>1014</v>
      </c>
      <c r="AC157" s="7" t="s">
        <v>549</v>
      </c>
      <c r="AD157" s="7" t="s">
        <v>1693</v>
      </c>
      <c r="AE157" s="7" t="s">
        <v>58</v>
      </c>
      <c r="AF157" s="7" t="s">
        <v>59</v>
      </c>
      <c r="AG157" s="7" t="s">
        <v>59</v>
      </c>
      <c r="AH157" s="7" t="s">
        <v>144</v>
      </c>
      <c r="AI157" s="7" t="s">
        <v>597</v>
      </c>
      <c r="AJ157" s="75" t="s">
        <v>1074</v>
      </c>
      <c r="AK157" s="1" t="s">
        <v>1985</v>
      </c>
      <c r="AL157" s="7" t="s">
        <v>54</v>
      </c>
      <c r="AM157" s="87" t="s">
        <v>54</v>
      </c>
      <c r="AN157" s="7" t="s">
        <v>54</v>
      </c>
      <c r="AO157" s="19" t="s">
        <v>677</v>
      </c>
      <c r="AP157" s="23" t="s">
        <v>1119</v>
      </c>
      <c r="AQ157" s="7">
        <v>230</v>
      </c>
      <c r="AR157" s="16">
        <v>45516</v>
      </c>
      <c r="AU157" s="21" t="s">
        <v>54</v>
      </c>
      <c r="AV157" s="21" t="s">
        <v>54</v>
      </c>
      <c r="AW157" s="96">
        <v>45516</v>
      </c>
      <c r="AX157" s="96">
        <v>45648</v>
      </c>
      <c r="AY157" s="7" t="s">
        <v>753</v>
      </c>
      <c r="AZ157" s="7" t="s">
        <v>764</v>
      </c>
      <c r="BA157" s="7" t="s">
        <v>54</v>
      </c>
      <c r="BB157" s="7" t="s">
        <v>54</v>
      </c>
      <c r="BC157" s="7" t="s">
        <v>54</v>
      </c>
      <c r="BD157" s="7" t="s">
        <v>54</v>
      </c>
    </row>
    <row r="158" spans="1:56" ht="15" customHeight="1" x14ac:dyDescent="0.2">
      <c r="A158" s="53" t="s">
        <v>839</v>
      </c>
      <c r="B158" s="8" t="s">
        <v>148</v>
      </c>
      <c r="C158" s="29" t="s">
        <v>840</v>
      </c>
      <c r="D158" s="30" t="s">
        <v>841</v>
      </c>
      <c r="E158" s="59">
        <v>45513</v>
      </c>
      <c r="F158" s="7" t="s">
        <v>350</v>
      </c>
      <c r="G158" s="7" t="s">
        <v>55</v>
      </c>
      <c r="H158" s="14" t="s">
        <v>957</v>
      </c>
      <c r="I158" s="7" t="s">
        <v>356</v>
      </c>
      <c r="J158" s="7" t="s">
        <v>358</v>
      </c>
      <c r="K158" s="7">
        <v>130</v>
      </c>
      <c r="L158" s="7" t="s">
        <v>451</v>
      </c>
      <c r="M158" s="7" t="s">
        <v>1003</v>
      </c>
      <c r="N158" s="7" t="s">
        <v>470</v>
      </c>
      <c r="O158" s="7">
        <v>267</v>
      </c>
      <c r="P158" s="9">
        <v>45498</v>
      </c>
      <c r="Q158" s="19">
        <v>35687610</v>
      </c>
      <c r="R158" s="7" t="s">
        <v>72</v>
      </c>
      <c r="S158" s="19">
        <v>30929262</v>
      </c>
      <c r="T158" s="19">
        <f>S158/130*30</f>
        <v>7137522</v>
      </c>
      <c r="Z158" s="7" t="s">
        <v>54</v>
      </c>
      <c r="AA158" s="7" t="s">
        <v>54</v>
      </c>
      <c r="AB158" s="7" t="s">
        <v>1015</v>
      </c>
      <c r="AC158" s="7" t="s">
        <v>549</v>
      </c>
      <c r="AD158" s="7" t="s">
        <v>1693</v>
      </c>
      <c r="AE158" s="7" t="s">
        <v>58</v>
      </c>
      <c r="AF158" s="7" t="s">
        <v>59</v>
      </c>
      <c r="AG158" s="7" t="s">
        <v>59</v>
      </c>
      <c r="AH158" s="7" t="s">
        <v>572</v>
      </c>
      <c r="AI158" s="7" t="s">
        <v>602</v>
      </c>
      <c r="AJ158" s="75" t="s">
        <v>1075</v>
      </c>
      <c r="AK158" s="1" t="s">
        <v>1985</v>
      </c>
      <c r="AL158" s="7" t="s">
        <v>54</v>
      </c>
      <c r="AM158" s="87" t="s">
        <v>54</v>
      </c>
      <c r="AN158" s="7" t="s">
        <v>54</v>
      </c>
      <c r="AO158" s="19" t="s">
        <v>677</v>
      </c>
      <c r="AP158" s="23" t="s">
        <v>1120</v>
      </c>
      <c r="AQ158" s="7">
        <v>226</v>
      </c>
      <c r="AR158" s="16">
        <v>45513</v>
      </c>
      <c r="AU158" s="19" t="s">
        <v>54</v>
      </c>
      <c r="AV158" s="19" t="s">
        <v>54</v>
      </c>
      <c r="AW158" s="96">
        <v>45513</v>
      </c>
      <c r="AX158" s="96">
        <v>45653</v>
      </c>
      <c r="AY158" s="7" t="s">
        <v>751</v>
      </c>
      <c r="AZ158" s="14" t="s">
        <v>83</v>
      </c>
      <c r="BA158" s="7" t="s">
        <v>54</v>
      </c>
      <c r="BB158" s="7" t="s">
        <v>54</v>
      </c>
      <c r="BC158" s="7" t="s">
        <v>54</v>
      </c>
      <c r="BD158" s="7" t="s">
        <v>54</v>
      </c>
    </row>
    <row r="159" spans="1:56" ht="15" customHeight="1" x14ac:dyDescent="0.2">
      <c r="A159" s="53" t="s">
        <v>842</v>
      </c>
      <c r="B159" s="8" t="s">
        <v>148</v>
      </c>
      <c r="C159" s="29" t="s">
        <v>843</v>
      </c>
      <c r="D159" s="30" t="s">
        <v>844</v>
      </c>
      <c r="E159" s="59">
        <v>45513</v>
      </c>
      <c r="F159" s="7" t="s">
        <v>350</v>
      </c>
      <c r="G159" s="7" t="s">
        <v>55</v>
      </c>
      <c r="H159" s="14" t="s">
        <v>958</v>
      </c>
      <c r="I159" s="7" t="s">
        <v>356</v>
      </c>
      <c r="J159" s="7" t="s">
        <v>358</v>
      </c>
      <c r="K159" s="7">
        <v>131</v>
      </c>
      <c r="L159" s="7" t="s">
        <v>453</v>
      </c>
      <c r="M159" s="7" t="s">
        <v>997</v>
      </c>
      <c r="N159" s="7" t="s">
        <v>472</v>
      </c>
      <c r="O159" s="7">
        <v>229</v>
      </c>
      <c r="P159" s="9">
        <v>45492</v>
      </c>
      <c r="Q159" s="19">
        <v>57669780</v>
      </c>
      <c r="R159" s="7" t="s">
        <v>72</v>
      </c>
      <c r="S159" s="19">
        <v>41973086</v>
      </c>
      <c r="T159" s="19">
        <f>S159/131*30</f>
        <v>9612157.0992366411</v>
      </c>
      <c r="Z159" s="7" t="s">
        <v>54</v>
      </c>
      <c r="AA159" s="7" t="s">
        <v>54</v>
      </c>
      <c r="AB159" s="7" t="s">
        <v>1016</v>
      </c>
      <c r="AC159" s="7" t="s">
        <v>549</v>
      </c>
      <c r="AD159" s="7" t="s">
        <v>1693</v>
      </c>
      <c r="AE159" s="7" t="s">
        <v>58</v>
      </c>
      <c r="AF159" s="7" t="s">
        <v>59</v>
      </c>
      <c r="AG159" s="7" t="s">
        <v>59</v>
      </c>
      <c r="AH159" s="7" t="s">
        <v>90</v>
      </c>
      <c r="AI159" s="7" t="s">
        <v>87</v>
      </c>
      <c r="AJ159" s="75" t="s">
        <v>1076</v>
      </c>
      <c r="AK159" s="1" t="s">
        <v>1985</v>
      </c>
      <c r="AL159" s="7" t="s">
        <v>54</v>
      </c>
      <c r="AM159" s="87" t="s">
        <v>54</v>
      </c>
      <c r="AN159" s="7" t="s">
        <v>54</v>
      </c>
      <c r="AO159" s="19" t="s">
        <v>677</v>
      </c>
      <c r="AP159" s="23" t="s">
        <v>1121</v>
      </c>
      <c r="AQ159" s="7">
        <v>227</v>
      </c>
      <c r="AR159" s="16">
        <v>45513</v>
      </c>
      <c r="AU159" s="19" t="s">
        <v>54</v>
      </c>
      <c r="AV159" s="19" t="s">
        <v>54</v>
      </c>
      <c r="AW159" s="96">
        <v>45516</v>
      </c>
      <c r="AX159" s="96">
        <v>45648</v>
      </c>
      <c r="AY159" s="7" t="s">
        <v>753</v>
      </c>
      <c r="AZ159" s="7" t="s">
        <v>764</v>
      </c>
      <c r="BA159" s="7" t="s">
        <v>54</v>
      </c>
      <c r="BB159" s="7" t="s">
        <v>54</v>
      </c>
      <c r="BC159" s="7" t="s">
        <v>54</v>
      </c>
      <c r="BD159" s="7" t="s">
        <v>54</v>
      </c>
    </row>
    <row r="160" spans="1:56" ht="15" customHeight="1" x14ac:dyDescent="0.2">
      <c r="A160" s="53" t="s">
        <v>845</v>
      </c>
      <c r="B160" s="8" t="s">
        <v>148</v>
      </c>
      <c r="C160" s="29" t="s">
        <v>846</v>
      </c>
      <c r="D160" s="30" t="s">
        <v>847</v>
      </c>
      <c r="E160" s="59">
        <v>45517</v>
      </c>
      <c r="F160" s="7" t="s">
        <v>350</v>
      </c>
      <c r="G160" s="7" t="s">
        <v>55</v>
      </c>
      <c r="H160" s="14" t="s">
        <v>959</v>
      </c>
      <c r="I160" s="7" t="s">
        <v>356</v>
      </c>
      <c r="J160" s="7" t="s">
        <v>358</v>
      </c>
      <c r="K160" s="7">
        <v>125</v>
      </c>
      <c r="L160" s="7" t="s">
        <v>455</v>
      </c>
      <c r="M160" s="7" t="s">
        <v>462</v>
      </c>
      <c r="N160" s="7" t="s">
        <v>470</v>
      </c>
      <c r="O160" s="7">
        <v>192</v>
      </c>
      <c r="P160" s="9">
        <v>45489</v>
      </c>
      <c r="Q160" s="19">
        <v>33500000</v>
      </c>
      <c r="R160" s="7" t="s">
        <v>72</v>
      </c>
      <c r="S160" s="19">
        <v>27916667</v>
      </c>
      <c r="T160" s="19">
        <f>S160/125*30</f>
        <v>6700000.0800000001</v>
      </c>
      <c r="Z160" s="7" t="s">
        <v>54</v>
      </c>
      <c r="AA160" s="7" t="s">
        <v>54</v>
      </c>
      <c r="AB160" s="7" t="s">
        <v>1017</v>
      </c>
      <c r="AC160" s="7" t="s">
        <v>549</v>
      </c>
      <c r="AD160" s="7" t="s">
        <v>1693</v>
      </c>
      <c r="AE160" s="7" t="s">
        <v>58</v>
      </c>
      <c r="AF160" s="7" t="s">
        <v>563</v>
      </c>
      <c r="AG160" s="7" t="s">
        <v>1044</v>
      </c>
      <c r="AH160" s="7" t="s">
        <v>592</v>
      </c>
      <c r="AI160" s="7" t="s">
        <v>78</v>
      </c>
      <c r="AJ160" s="75" t="s">
        <v>1077</v>
      </c>
      <c r="AK160" s="1" t="s">
        <v>1985</v>
      </c>
      <c r="AL160" s="7" t="s">
        <v>54</v>
      </c>
      <c r="AM160" s="87" t="s">
        <v>54</v>
      </c>
      <c r="AN160" s="7" t="s">
        <v>54</v>
      </c>
      <c r="AO160" s="19" t="s">
        <v>677</v>
      </c>
      <c r="AP160" s="23" t="s">
        <v>1122</v>
      </c>
      <c r="AQ160" s="7">
        <v>236</v>
      </c>
      <c r="AR160" s="16">
        <v>45518</v>
      </c>
      <c r="AU160" s="19" t="s">
        <v>54</v>
      </c>
      <c r="AV160" s="19" t="s">
        <v>54</v>
      </c>
      <c r="AW160" s="96">
        <v>45518</v>
      </c>
      <c r="AX160" s="96">
        <v>45656</v>
      </c>
      <c r="AY160" s="7" t="s">
        <v>746</v>
      </c>
      <c r="AZ160" s="7" t="s">
        <v>760</v>
      </c>
      <c r="BA160" s="7" t="s">
        <v>54</v>
      </c>
      <c r="BB160" s="7" t="s">
        <v>54</v>
      </c>
      <c r="BC160" s="7" t="s">
        <v>54</v>
      </c>
      <c r="BD160" s="7" t="s">
        <v>54</v>
      </c>
    </row>
    <row r="161" spans="1:56" ht="15" customHeight="1" x14ac:dyDescent="0.2">
      <c r="A161" s="53" t="s">
        <v>848</v>
      </c>
      <c r="B161" s="8" t="s">
        <v>148</v>
      </c>
      <c r="C161" s="29" t="s">
        <v>849</v>
      </c>
      <c r="D161" s="30" t="s">
        <v>850</v>
      </c>
      <c r="E161" s="59">
        <v>45516</v>
      </c>
      <c r="F161" s="7" t="s">
        <v>350</v>
      </c>
      <c r="G161" s="7" t="s">
        <v>960</v>
      </c>
      <c r="H161" s="14" t="s">
        <v>961</v>
      </c>
      <c r="I161" s="7" t="s">
        <v>375</v>
      </c>
      <c r="J161" s="7" t="s">
        <v>62</v>
      </c>
      <c r="K161" s="7">
        <v>14</v>
      </c>
      <c r="L161" s="7" t="s">
        <v>993</v>
      </c>
      <c r="M161" s="7" t="s">
        <v>1004</v>
      </c>
      <c r="N161" s="7" t="s">
        <v>54</v>
      </c>
      <c r="O161" s="7">
        <v>177</v>
      </c>
      <c r="P161" s="9">
        <v>45482</v>
      </c>
      <c r="Q161" s="19" t="s">
        <v>1007</v>
      </c>
      <c r="R161" s="7" t="s">
        <v>57</v>
      </c>
      <c r="S161" s="19">
        <v>25543849</v>
      </c>
      <c r="T161" s="19" t="s">
        <v>54</v>
      </c>
      <c r="Z161" s="7" t="s">
        <v>54</v>
      </c>
      <c r="AA161" s="7" t="s">
        <v>54</v>
      </c>
      <c r="AB161" s="7" t="s">
        <v>1018</v>
      </c>
      <c r="AC161" s="7" t="s">
        <v>550</v>
      </c>
      <c r="AD161" s="7" t="s">
        <v>1694</v>
      </c>
      <c r="AE161" s="7" t="s">
        <v>54</v>
      </c>
      <c r="AF161" s="7" t="s">
        <v>54</v>
      </c>
      <c r="AG161" s="7" t="s">
        <v>54</v>
      </c>
      <c r="AH161" s="19" t="s">
        <v>54</v>
      </c>
      <c r="AI161" s="19" t="s">
        <v>54</v>
      </c>
      <c r="AJ161" s="19" t="s">
        <v>54</v>
      </c>
      <c r="AK161" s="1" t="s">
        <v>1985</v>
      </c>
      <c r="AL161" s="19" t="s">
        <v>678</v>
      </c>
      <c r="AM161" s="87">
        <v>16445</v>
      </c>
      <c r="AN161" s="19" t="s">
        <v>54</v>
      </c>
      <c r="AO161" s="19" t="s">
        <v>678</v>
      </c>
      <c r="AP161" s="23" t="s">
        <v>1123</v>
      </c>
      <c r="AQ161" s="7">
        <v>231</v>
      </c>
      <c r="AR161" s="16">
        <v>45516</v>
      </c>
      <c r="AU161" s="32" t="s">
        <v>54</v>
      </c>
      <c r="AV161" s="32" t="s">
        <v>54</v>
      </c>
      <c r="AW161" s="96">
        <v>45519</v>
      </c>
      <c r="AX161" s="96">
        <v>45944</v>
      </c>
      <c r="AY161" s="7" t="s">
        <v>61</v>
      </c>
      <c r="AZ161" s="7" t="s">
        <v>756</v>
      </c>
      <c r="BA161" s="7" t="s">
        <v>54</v>
      </c>
      <c r="BB161" s="7" t="s">
        <v>54</v>
      </c>
      <c r="BC161" s="7" t="s">
        <v>54</v>
      </c>
      <c r="BD161" s="7" t="s">
        <v>54</v>
      </c>
    </row>
    <row r="162" spans="1:56" ht="15" customHeight="1" x14ac:dyDescent="0.2">
      <c r="A162" s="53" t="s">
        <v>851</v>
      </c>
      <c r="B162" s="8" t="s">
        <v>148</v>
      </c>
      <c r="C162" s="29" t="s">
        <v>852</v>
      </c>
      <c r="D162" s="30" t="s">
        <v>853</v>
      </c>
      <c r="E162" s="59">
        <v>45513</v>
      </c>
      <c r="F162" s="7" t="s">
        <v>350</v>
      </c>
      <c r="G162" s="7" t="s">
        <v>66</v>
      </c>
      <c r="H162" s="14" t="s">
        <v>962</v>
      </c>
      <c r="I162" s="7" t="s">
        <v>356</v>
      </c>
      <c r="J162" s="7" t="s">
        <v>358</v>
      </c>
      <c r="K162" s="7">
        <v>128</v>
      </c>
      <c r="L162" s="7" t="s">
        <v>67</v>
      </c>
      <c r="M162" s="7" t="s">
        <v>68</v>
      </c>
      <c r="N162" s="7" t="s">
        <v>54</v>
      </c>
      <c r="O162" s="7">
        <v>270</v>
      </c>
      <c r="P162" s="9">
        <v>45499</v>
      </c>
      <c r="Q162" s="19">
        <v>8077449</v>
      </c>
      <c r="R162" s="7" t="s">
        <v>57</v>
      </c>
      <c r="S162" s="19">
        <v>6266142</v>
      </c>
      <c r="T162" s="19">
        <f>S162/128*30</f>
        <v>1468627.03125</v>
      </c>
      <c r="Z162" s="7" t="s">
        <v>54</v>
      </c>
      <c r="AA162" s="7" t="s">
        <v>54</v>
      </c>
      <c r="AB162" s="19" t="s">
        <v>1019</v>
      </c>
      <c r="AC162" s="7" t="s">
        <v>549</v>
      </c>
      <c r="AD162" s="7" t="s">
        <v>1693</v>
      </c>
      <c r="AE162" s="19" t="s">
        <v>58</v>
      </c>
      <c r="AF162" s="19" t="s">
        <v>558</v>
      </c>
      <c r="AG162" s="19" t="s">
        <v>566</v>
      </c>
      <c r="AH162" s="19" t="s">
        <v>144</v>
      </c>
      <c r="AI162" s="19" t="s">
        <v>581</v>
      </c>
      <c r="AJ162" s="83" t="s">
        <v>1078</v>
      </c>
      <c r="AK162" s="1" t="s">
        <v>1985</v>
      </c>
      <c r="AL162" s="19" t="s">
        <v>54</v>
      </c>
      <c r="AM162" s="87" t="s">
        <v>54</v>
      </c>
      <c r="AN162" s="19" t="s">
        <v>54</v>
      </c>
      <c r="AO162" s="19" t="s">
        <v>677</v>
      </c>
      <c r="AP162" s="23" t="s">
        <v>1124</v>
      </c>
      <c r="AQ162" s="7">
        <v>232</v>
      </c>
      <c r="AR162" s="16">
        <v>45516</v>
      </c>
      <c r="AU162" s="19" t="s">
        <v>54</v>
      </c>
      <c r="AV162" s="19" t="s">
        <v>54</v>
      </c>
      <c r="AW162" s="96">
        <v>45516</v>
      </c>
      <c r="AX162" s="96">
        <v>45653</v>
      </c>
      <c r="AY162" s="7" t="s">
        <v>61</v>
      </c>
      <c r="AZ162" s="7" t="s">
        <v>756</v>
      </c>
      <c r="BA162" s="7" t="s">
        <v>54</v>
      </c>
      <c r="BB162" s="7" t="s">
        <v>54</v>
      </c>
      <c r="BC162" s="7" t="s">
        <v>54</v>
      </c>
      <c r="BD162" s="7" t="s">
        <v>54</v>
      </c>
    </row>
    <row r="163" spans="1:56" ht="15" customHeight="1" x14ac:dyDescent="0.2">
      <c r="A163" s="53" t="s">
        <v>854</v>
      </c>
      <c r="B163" s="8" t="s">
        <v>148</v>
      </c>
      <c r="C163" s="29" t="s">
        <v>855</v>
      </c>
      <c r="D163" s="30" t="s">
        <v>856</v>
      </c>
      <c r="E163" s="59">
        <v>45517</v>
      </c>
      <c r="F163" s="7" t="s">
        <v>350</v>
      </c>
      <c r="G163" s="7" t="s">
        <v>55</v>
      </c>
      <c r="H163" s="14" t="s">
        <v>963</v>
      </c>
      <c r="I163" s="7" t="s">
        <v>356</v>
      </c>
      <c r="J163" s="7" t="s">
        <v>62</v>
      </c>
      <c r="K163" s="7">
        <v>4</v>
      </c>
      <c r="L163" s="7" t="s">
        <v>465</v>
      </c>
      <c r="M163" s="7" t="s">
        <v>466</v>
      </c>
      <c r="N163" s="7" t="s">
        <v>467</v>
      </c>
      <c r="O163" s="7">
        <v>250</v>
      </c>
      <c r="P163" s="9">
        <v>45495</v>
      </c>
      <c r="Q163" s="19">
        <v>37057392</v>
      </c>
      <c r="R163" s="7" t="s">
        <v>72</v>
      </c>
      <c r="S163" s="19">
        <v>37057092</v>
      </c>
      <c r="T163" s="19">
        <f>S163/4</f>
        <v>9264273</v>
      </c>
      <c r="Z163" s="19" t="s">
        <v>54</v>
      </c>
      <c r="AA163" s="19" t="s">
        <v>54</v>
      </c>
      <c r="AB163" s="19" t="s">
        <v>491</v>
      </c>
      <c r="AC163" s="7" t="s">
        <v>549</v>
      </c>
      <c r="AD163" s="7" t="s">
        <v>1693</v>
      </c>
      <c r="AE163" s="7" t="s">
        <v>58</v>
      </c>
      <c r="AF163" s="7" t="s">
        <v>59</v>
      </c>
      <c r="AG163" s="7" t="s">
        <v>59</v>
      </c>
      <c r="AH163" s="13" t="s">
        <v>97</v>
      </c>
      <c r="AI163" s="13" t="s">
        <v>78</v>
      </c>
      <c r="AJ163" s="75" t="s">
        <v>623</v>
      </c>
      <c r="AK163" s="1" t="s">
        <v>1985</v>
      </c>
      <c r="AL163" s="7" t="s">
        <v>54</v>
      </c>
      <c r="AM163" s="87" t="s">
        <v>54</v>
      </c>
      <c r="AN163" s="7" t="s">
        <v>54</v>
      </c>
      <c r="AO163" s="19" t="s">
        <v>677</v>
      </c>
      <c r="AP163" s="23" t="s">
        <v>1125</v>
      </c>
      <c r="AQ163" s="7">
        <v>234</v>
      </c>
      <c r="AR163" s="16">
        <v>45517</v>
      </c>
      <c r="AU163" s="19" t="s">
        <v>54</v>
      </c>
      <c r="AV163" s="19" t="s">
        <v>54</v>
      </c>
      <c r="AW163" s="96">
        <v>45518</v>
      </c>
      <c r="AX163" s="96">
        <v>45687</v>
      </c>
      <c r="AY163" s="7" t="s">
        <v>750</v>
      </c>
      <c r="AZ163" s="19" t="s">
        <v>1145</v>
      </c>
      <c r="BA163" s="19" t="s">
        <v>54</v>
      </c>
      <c r="BB163" s="19" t="s">
        <v>54</v>
      </c>
      <c r="BC163" s="19" t="s">
        <v>54</v>
      </c>
      <c r="BD163" s="19" t="s">
        <v>54</v>
      </c>
    </row>
    <row r="164" spans="1:56" ht="15" customHeight="1" x14ac:dyDescent="0.2">
      <c r="A164" s="53" t="s">
        <v>857</v>
      </c>
      <c r="B164" s="8" t="s">
        <v>148</v>
      </c>
      <c r="C164" s="29" t="s">
        <v>858</v>
      </c>
      <c r="D164" s="30" t="s">
        <v>859</v>
      </c>
      <c r="E164" s="59">
        <v>45517</v>
      </c>
      <c r="F164" s="7" t="s">
        <v>350</v>
      </c>
      <c r="G164" s="7" t="s">
        <v>55</v>
      </c>
      <c r="H164" s="14" t="s">
        <v>964</v>
      </c>
      <c r="I164" s="7" t="s">
        <v>356</v>
      </c>
      <c r="J164" s="7" t="s">
        <v>358</v>
      </c>
      <c r="K164" s="7">
        <v>128</v>
      </c>
      <c r="L164" s="7" t="s">
        <v>994</v>
      </c>
      <c r="M164" s="7" t="s">
        <v>1005</v>
      </c>
      <c r="N164" s="7" t="s">
        <v>54</v>
      </c>
      <c r="O164" s="7">
        <v>284</v>
      </c>
      <c r="P164" s="9">
        <v>45505</v>
      </c>
      <c r="Q164" s="19">
        <v>28466667</v>
      </c>
      <c r="R164" s="7" t="s">
        <v>57</v>
      </c>
      <c r="S164" s="19">
        <v>26403866</v>
      </c>
      <c r="T164" s="19">
        <f>S164/128*30</f>
        <v>6188406.09375</v>
      </c>
      <c r="Z164" s="21" t="s">
        <v>54</v>
      </c>
      <c r="AA164" s="21" t="s">
        <v>54</v>
      </c>
      <c r="AB164" s="19" t="s">
        <v>522</v>
      </c>
      <c r="AC164" s="17" t="s">
        <v>549</v>
      </c>
      <c r="AD164" s="17" t="s">
        <v>1693</v>
      </c>
      <c r="AE164" s="7" t="s">
        <v>58</v>
      </c>
      <c r="AF164" s="7" t="s">
        <v>558</v>
      </c>
      <c r="AG164" s="7" t="s">
        <v>566</v>
      </c>
      <c r="AH164" s="17" t="s">
        <v>113</v>
      </c>
      <c r="AI164" s="17" t="s">
        <v>596</v>
      </c>
      <c r="AJ164" s="27" t="s">
        <v>1079</v>
      </c>
      <c r="AK164" s="1" t="s">
        <v>1985</v>
      </c>
      <c r="AL164" s="17" t="s">
        <v>54</v>
      </c>
      <c r="AM164" s="87" t="s">
        <v>54</v>
      </c>
      <c r="AN164" s="17" t="s">
        <v>54</v>
      </c>
      <c r="AO164" s="19" t="s">
        <v>677</v>
      </c>
      <c r="AP164" s="23" t="s">
        <v>1126</v>
      </c>
      <c r="AQ164" s="7">
        <v>233</v>
      </c>
      <c r="AR164" s="16">
        <v>45517</v>
      </c>
      <c r="AU164" s="19" t="s">
        <v>54</v>
      </c>
      <c r="AV164" s="19" t="s">
        <v>54</v>
      </c>
      <c r="AW164" s="96">
        <v>45517</v>
      </c>
      <c r="AX164" s="96">
        <v>45656</v>
      </c>
      <c r="AY164" s="7" t="s">
        <v>759</v>
      </c>
      <c r="AZ164" s="7" t="s">
        <v>1437</v>
      </c>
      <c r="BA164" s="21" t="s">
        <v>54</v>
      </c>
      <c r="BB164" s="21" t="s">
        <v>54</v>
      </c>
      <c r="BC164" s="21" t="s">
        <v>54</v>
      </c>
      <c r="BD164" s="21" t="s">
        <v>54</v>
      </c>
    </row>
    <row r="165" spans="1:56" ht="15" customHeight="1" x14ac:dyDescent="0.2">
      <c r="A165" s="53" t="s">
        <v>860</v>
      </c>
      <c r="B165" s="8" t="s">
        <v>148</v>
      </c>
      <c r="C165" s="29" t="s">
        <v>861</v>
      </c>
      <c r="D165" s="30" t="s">
        <v>862</v>
      </c>
      <c r="E165" s="59">
        <v>45517</v>
      </c>
      <c r="F165" s="7" t="s">
        <v>350</v>
      </c>
      <c r="G165" s="7" t="s">
        <v>55</v>
      </c>
      <c r="H165" s="14" t="s">
        <v>965</v>
      </c>
      <c r="I165" s="7" t="s">
        <v>356</v>
      </c>
      <c r="J165" s="7" t="s">
        <v>358</v>
      </c>
      <c r="K165" s="26">
        <v>128</v>
      </c>
      <c r="L165" s="7" t="s">
        <v>63</v>
      </c>
      <c r="M165" s="7" t="s">
        <v>64</v>
      </c>
      <c r="N165" s="7" t="s">
        <v>54</v>
      </c>
      <c r="O165" s="7">
        <v>288</v>
      </c>
      <c r="P165" s="9">
        <v>45513</v>
      </c>
      <c r="Q165" s="19">
        <v>51600000</v>
      </c>
      <c r="R165" s="7" t="s">
        <v>57</v>
      </c>
      <c r="S165" s="19">
        <v>51200000</v>
      </c>
      <c r="T165" s="19">
        <f>S165/128*30</f>
        <v>12000000</v>
      </c>
      <c r="Z165" s="7" t="s">
        <v>54</v>
      </c>
      <c r="AA165" s="7" t="s">
        <v>54</v>
      </c>
      <c r="AB165" s="19" t="s">
        <v>79</v>
      </c>
      <c r="AC165" s="17" t="s">
        <v>549</v>
      </c>
      <c r="AD165" s="17" t="s">
        <v>1693</v>
      </c>
      <c r="AE165" s="7" t="s">
        <v>58</v>
      </c>
      <c r="AF165" s="7" t="s">
        <v>112</v>
      </c>
      <c r="AG165" s="7" t="s">
        <v>80</v>
      </c>
      <c r="AH165" s="7" t="s">
        <v>583</v>
      </c>
      <c r="AI165" s="7" t="s">
        <v>78</v>
      </c>
      <c r="AJ165" s="27" t="s">
        <v>633</v>
      </c>
      <c r="AK165" s="1" t="s">
        <v>1985</v>
      </c>
      <c r="AL165" s="7" t="s">
        <v>54</v>
      </c>
      <c r="AM165" s="87" t="s">
        <v>54</v>
      </c>
      <c r="AN165" s="7" t="s">
        <v>54</v>
      </c>
      <c r="AO165" s="19" t="s">
        <v>677</v>
      </c>
      <c r="AP165" s="23" t="s">
        <v>1127</v>
      </c>
      <c r="AQ165" s="7">
        <v>235</v>
      </c>
      <c r="AR165" s="16">
        <v>45517</v>
      </c>
      <c r="AU165" s="19" t="s">
        <v>54</v>
      </c>
      <c r="AV165" s="19" t="s">
        <v>54</v>
      </c>
      <c r="AW165" s="96">
        <v>45518</v>
      </c>
      <c r="AX165" s="96">
        <v>45647</v>
      </c>
      <c r="AY165" s="7" t="s">
        <v>755</v>
      </c>
      <c r="AZ165" s="7" t="s">
        <v>758</v>
      </c>
      <c r="BA165" s="7" t="s">
        <v>54</v>
      </c>
      <c r="BB165" s="7" t="s">
        <v>54</v>
      </c>
      <c r="BC165" s="7" t="s">
        <v>54</v>
      </c>
      <c r="BD165" s="7" t="s">
        <v>54</v>
      </c>
    </row>
    <row r="166" spans="1:56" ht="15" customHeight="1" x14ac:dyDescent="0.2">
      <c r="A166" s="55" t="s">
        <v>863</v>
      </c>
      <c r="B166" s="8" t="s">
        <v>148</v>
      </c>
      <c r="C166" s="29" t="s">
        <v>864</v>
      </c>
      <c r="D166" s="30" t="s">
        <v>865</v>
      </c>
      <c r="E166" s="59">
        <v>45518</v>
      </c>
      <c r="F166" s="7" t="s">
        <v>350</v>
      </c>
      <c r="G166" s="7" t="s">
        <v>55</v>
      </c>
      <c r="H166" s="14" t="s">
        <v>966</v>
      </c>
      <c r="I166" s="7" t="s">
        <v>356</v>
      </c>
      <c r="J166" s="7" t="s">
        <v>358</v>
      </c>
      <c r="K166" s="26">
        <v>127</v>
      </c>
      <c r="L166" s="7" t="s">
        <v>1611</v>
      </c>
      <c r="M166" s="7" t="s">
        <v>1003</v>
      </c>
      <c r="N166" s="7" t="s">
        <v>470</v>
      </c>
      <c r="O166" s="7">
        <v>196</v>
      </c>
      <c r="P166" s="9">
        <v>45489</v>
      </c>
      <c r="Q166" s="19">
        <v>29000000</v>
      </c>
      <c r="R166" s="7" t="s">
        <v>72</v>
      </c>
      <c r="S166" s="19">
        <v>12434367</v>
      </c>
      <c r="T166" s="19">
        <f>S166/127*30</f>
        <v>2937252.0472440948</v>
      </c>
      <c r="Z166" s="7" t="s">
        <v>54</v>
      </c>
      <c r="AA166" s="7" t="s">
        <v>54</v>
      </c>
      <c r="AB166" s="19" t="s">
        <v>1020</v>
      </c>
      <c r="AC166" s="17" t="s">
        <v>549</v>
      </c>
      <c r="AD166" s="17" t="s">
        <v>1693</v>
      </c>
      <c r="AE166" s="19" t="s">
        <v>58</v>
      </c>
      <c r="AF166" s="19" t="s">
        <v>558</v>
      </c>
      <c r="AG166" s="19" t="s">
        <v>566</v>
      </c>
      <c r="AH166" s="19" t="s">
        <v>1053</v>
      </c>
      <c r="AI166" s="19" t="s">
        <v>1054</v>
      </c>
      <c r="AJ166" s="83" t="s">
        <v>1080</v>
      </c>
      <c r="AK166" s="1" t="s">
        <v>1985</v>
      </c>
      <c r="AL166" s="19" t="s">
        <v>54</v>
      </c>
      <c r="AM166" s="87" t="s">
        <v>54</v>
      </c>
      <c r="AN166" s="19" t="s">
        <v>54</v>
      </c>
      <c r="AO166" s="19" t="s">
        <v>677</v>
      </c>
      <c r="AP166" s="23" t="s">
        <v>1128</v>
      </c>
      <c r="AQ166" s="7">
        <v>238</v>
      </c>
      <c r="AR166" s="16">
        <v>45518</v>
      </c>
      <c r="AU166" s="19" t="s">
        <v>54</v>
      </c>
      <c r="AV166" s="19" t="s">
        <v>54</v>
      </c>
      <c r="AW166" s="96">
        <v>45518</v>
      </c>
      <c r="AX166" s="96">
        <v>45656</v>
      </c>
      <c r="AY166" s="7" t="s">
        <v>755</v>
      </c>
      <c r="AZ166" s="7" t="s">
        <v>758</v>
      </c>
      <c r="BA166" s="7" t="s">
        <v>54</v>
      </c>
      <c r="BB166" s="7" t="s">
        <v>54</v>
      </c>
      <c r="BC166" s="7" t="s">
        <v>54</v>
      </c>
      <c r="BD166" s="7" t="s">
        <v>54</v>
      </c>
    </row>
    <row r="167" spans="1:56" ht="15" customHeight="1" x14ac:dyDescent="0.2">
      <c r="A167" s="56" t="s">
        <v>866</v>
      </c>
      <c r="B167" s="8" t="s">
        <v>148</v>
      </c>
      <c r="C167" s="29" t="s">
        <v>867</v>
      </c>
      <c r="D167" s="30" t="s">
        <v>868</v>
      </c>
      <c r="E167" s="59">
        <v>45518</v>
      </c>
      <c r="F167" s="7" t="s">
        <v>350</v>
      </c>
      <c r="G167" s="7" t="s">
        <v>55</v>
      </c>
      <c r="H167" s="14" t="s">
        <v>967</v>
      </c>
      <c r="I167" s="7" t="s">
        <v>356</v>
      </c>
      <c r="J167" s="7" t="s">
        <v>358</v>
      </c>
      <c r="K167" s="26">
        <v>135</v>
      </c>
      <c r="L167" s="7" t="s">
        <v>451</v>
      </c>
      <c r="M167" s="7" t="s">
        <v>1003</v>
      </c>
      <c r="N167" s="7" t="s">
        <v>470</v>
      </c>
      <c r="O167" s="7">
        <v>271</v>
      </c>
      <c r="P167" s="9">
        <v>45505</v>
      </c>
      <c r="Q167" s="19">
        <v>36348498</v>
      </c>
      <c r="R167" s="7" t="s">
        <v>72</v>
      </c>
      <c r="S167" s="19">
        <v>36348498</v>
      </c>
      <c r="T167" s="19">
        <f>S167/135*30</f>
        <v>8077444.0000000009</v>
      </c>
      <c r="Z167" s="7" t="s">
        <v>54</v>
      </c>
      <c r="AA167" s="7" t="s">
        <v>54</v>
      </c>
      <c r="AB167" s="19" t="s">
        <v>1021</v>
      </c>
      <c r="AC167" s="17" t="s">
        <v>549</v>
      </c>
      <c r="AD167" s="17" t="s">
        <v>1693</v>
      </c>
      <c r="AE167" s="19" t="s">
        <v>58</v>
      </c>
      <c r="AF167" s="19" t="s">
        <v>59</v>
      </c>
      <c r="AG167" s="19" t="s">
        <v>59</v>
      </c>
      <c r="AH167" s="19" t="s">
        <v>144</v>
      </c>
      <c r="AI167" s="19" t="s">
        <v>1055</v>
      </c>
      <c r="AJ167" s="83" t="s">
        <v>1081</v>
      </c>
      <c r="AK167" s="1" t="s">
        <v>1985</v>
      </c>
      <c r="AL167" s="19" t="s">
        <v>54</v>
      </c>
      <c r="AM167" s="87" t="s">
        <v>54</v>
      </c>
      <c r="AN167" s="19" t="s">
        <v>54</v>
      </c>
      <c r="AO167" s="19" t="s">
        <v>677</v>
      </c>
      <c r="AP167" s="23" t="s">
        <v>1129</v>
      </c>
      <c r="AQ167" s="7">
        <v>237</v>
      </c>
      <c r="AR167" s="16">
        <v>45518</v>
      </c>
      <c r="AU167" s="19" t="s">
        <v>54</v>
      </c>
      <c r="AV167" s="19" t="s">
        <v>54</v>
      </c>
      <c r="AW167" s="96">
        <v>45519</v>
      </c>
      <c r="AX167" s="96">
        <v>45655</v>
      </c>
      <c r="AY167" s="7" t="s">
        <v>61</v>
      </c>
      <c r="AZ167" s="7" t="s">
        <v>1146</v>
      </c>
      <c r="BA167" s="7" t="s">
        <v>54</v>
      </c>
      <c r="BB167" s="7" t="s">
        <v>54</v>
      </c>
      <c r="BC167" s="7" t="s">
        <v>54</v>
      </c>
      <c r="BD167" s="7" t="s">
        <v>54</v>
      </c>
    </row>
    <row r="168" spans="1:56" ht="15" customHeight="1" x14ac:dyDescent="0.2">
      <c r="A168" s="53" t="s">
        <v>869</v>
      </c>
      <c r="B168" s="8" t="s">
        <v>148</v>
      </c>
      <c r="C168" s="29" t="s">
        <v>870</v>
      </c>
      <c r="D168" s="30" t="s">
        <v>871</v>
      </c>
      <c r="E168" s="59">
        <v>45519</v>
      </c>
      <c r="F168" s="7" t="s">
        <v>350</v>
      </c>
      <c r="G168" s="7" t="s">
        <v>55</v>
      </c>
      <c r="H168" s="14" t="s">
        <v>968</v>
      </c>
      <c r="I168" s="7" t="s">
        <v>356</v>
      </c>
      <c r="J168" s="7" t="s">
        <v>62</v>
      </c>
      <c r="K168" s="7">
        <v>4</v>
      </c>
      <c r="L168" s="7" t="s">
        <v>455</v>
      </c>
      <c r="M168" s="7" t="s">
        <v>462</v>
      </c>
      <c r="N168" s="7" t="s">
        <v>472</v>
      </c>
      <c r="O168" s="7">
        <v>266</v>
      </c>
      <c r="P168" s="9">
        <v>45496</v>
      </c>
      <c r="Q168" s="19">
        <v>46000000</v>
      </c>
      <c r="R168" s="7" t="s">
        <v>72</v>
      </c>
      <c r="S168" s="19">
        <v>36800000</v>
      </c>
      <c r="T168" s="19">
        <f>S168/4</f>
        <v>9200000</v>
      </c>
      <c r="Z168" s="7" t="s">
        <v>54</v>
      </c>
      <c r="AA168" s="7" t="s">
        <v>54</v>
      </c>
      <c r="AB168" s="19" t="s">
        <v>1022</v>
      </c>
      <c r="AC168" s="17" t="s">
        <v>549</v>
      </c>
      <c r="AD168" s="17" t="s">
        <v>1693</v>
      </c>
      <c r="AE168" s="19" t="s">
        <v>58</v>
      </c>
      <c r="AF168" s="19" t="s">
        <v>59</v>
      </c>
      <c r="AG168" s="19" t="s">
        <v>59</v>
      </c>
      <c r="AH168" s="19" t="s">
        <v>117</v>
      </c>
      <c r="AI168" s="19" t="s">
        <v>78</v>
      </c>
      <c r="AJ168" s="83" t="s">
        <v>1082</v>
      </c>
      <c r="AK168" s="1" t="s">
        <v>1985</v>
      </c>
      <c r="AL168" s="19" t="s">
        <v>54</v>
      </c>
      <c r="AM168" s="87" t="s">
        <v>54</v>
      </c>
      <c r="AN168" s="19" t="s">
        <v>54</v>
      </c>
      <c r="AO168" s="19" t="s">
        <v>677</v>
      </c>
      <c r="AP168" s="23" t="s">
        <v>1130</v>
      </c>
      <c r="AQ168" s="7">
        <v>241</v>
      </c>
      <c r="AR168" s="16">
        <v>45519</v>
      </c>
      <c r="AU168" s="32" t="s">
        <v>54</v>
      </c>
      <c r="AV168" s="32" t="s">
        <v>54</v>
      </c>
      <c r="AW168" s="96">
        <v>45520</v>
      </c>
      <c r="AX168" s="96">
        <v>45641</v>
      </c>
      <c r="AY168" s="7" t="s">
        <v>748</v>
      </c>
      <c r="AZ168" s="19" t="s">
        <v>766</v>
      </c>
      <c r="BA168" s="7" t="s">
        <v>54</v>
      </c>
      <c r="BB168" s="7" t="s">
        <v>54</v>
      </c>
      <c r="BC168" s="7" t="s">
        <v>54</v>
      </c>
      <c r="BD168" s="7" t="s">
        <v>54</v>
      </c>
    </row>
    <row r="169" spans="1:56" ht="15" customHeight="1" x14ac:dyDescent="0.2">
      <c r="A169" s="53" t="s">
        <v>872</v>
      </c>
      <c r="B169" s="8" t="s">
        <v>148</v>
      </c>
      <c r="C169" s="29" t="s">
        <v>873</v>
      </c>
      <c r="D169" s="30" t="s">
        <v>874</v>
      </c>
      <c r="E169" s="59">
        <v>45519</v>
      </c>
      <c r="F169" s="7" t="s">
        <v>350</v>
      </c>
      <c r="G169" s="7" t="s">
        <v>55</v>
      </c>
      <c r="H169" s="14" t="s">
        <v>969</v>
      </c>
      <c r="I169" s="7" t="s">
        <v>356</v>
      </c>
      <c r="J169" s="7" t="s">
        <v>62</v>
      </c>
      <c r="K169" s="7">
        <v>4</v>
      </c>
      <c r="L169" s="7" t="s">
        <v>465</v>
      </c>
      <c r="M169" s="7" t="s">
        <v>466</v>
      </c>
      <c r="N169" s="7" t="s">
        <v>472</v>
      </c>
      <c r="O169" s="7">
        <v>246</v>
      </c>
      <c r="P169" s="9">
        <v>45495</v>
      </c>
      <c r="Q169" s="19">
        <v>46321740</v>
      </c>
      <c r="R169" s="7" t="s">
        <v>72</v>
      </c>
      <c r="S169" s="19">
        <v>37057392</v>
      </c>
      <c r="T169" s="19">
        <f>S169/4</f>
        <v>9264348</v>
      </c>
      <c r="Z169" s="21" t="s">
        <v>54</v>
      </c>
      <c r="AA169" s="21" t="s">
        <v>54</v>
      </c>
      <c r="AB169" s="19" t="s">
        <v>1023</v>
      </c>
      <c r="AC169" s="17" t="s">
        <v>549</v>
      </c>
      <c r="AD169" s="17" t="s">
        <v>1693</v>
      </c>
      <c r="AE169" s="19" t="s">
        <v>58</v>
      </c>
      <c r="AF169" s="19" t="s">
        <v>94</v>
      </c>
      <c r="AG169" s="19" t="s">
        <v>96</v>
      </c>
      <c r="AH169" s="19" t="s">
        <v>97</v>
      </c>
      <c r="AI169" s="19" t="s">
        <v>1056</v>
      </c>
      <c r="AJ169" s="83" t="s">
        <v>1083</v>
      </c>
      <c r="AK169" s="1" t="s">
        <v>1985</v>
      </c>
      <c r="AL169" s="19" t="s">
        <v>54</v>
      </c>
      <c r="AM169" s="87" t="s">
        <v>54</v>
      </c>
      <c r="AN169" s="19" t="s">
        <v>54</v>
      </c>
      <c r="AO169" s="19" t="s">
        <v>677</v>
      </c>
      <c r="AP169" s="23" t="s">
        <v>1131</v>
      </c>
      <c r="AQ169" s="7">
        <v>242</v>
      </c>
      <c r="AR169" s="16">
        <v>45519</v>
      </c>
      <c r="AU169" s="7" t="s">
        <v>54</v>
      </c>
      <c r="AV169" s="7" t="s">
        <v>54</v>
      </c>
      <c r="AW169" s="96">
        <v>45519</v>
      </c>
      <c r="AX169" s="96">
        <v>45656</v>
      </c>
      <c r="AY169" s="7" t="s">
        <v>750</v>
      </c>
      <c r="AZ169" s="19" t="s">
        <v>1145</v>
      </c>
      <c r="BA169" s="21" t="s">
        <v>54</v>
      </c>
      <c r="BB169" s="21" t="s">
        <v>54</v>
      </c>
      <c r="BC169" s="21" t="s">
        <v>54</v>
      </c>
      <c r="BD169" s="21" t="s">
        <v>54</v>
      </c>
    </row>
    <row r="170" spans="1:56" ht="15" customHeight="1" x14ac:dyDescent="0.2">
      <c r="A170" s="53" t="s">
        <v>875</v>
      </c>
      <c r="B170" s="8" t="s">
        <v>148</v>
      </c>
      <c r="C170" s="29" t="s">
        <v>876</v>
      </c>
      <c r="D170" s="30" t="s">
        <v>877</v>
      </c>
      <c r="E170" s="59">
        <v>45520</v>
      </c>
      <c r="F170" s="7" t="s">
        <v>350</v>
      </c>
      <c r="G170" s="7" t="s">
        <v>55</v>
      </c>
      <c r="H170" s="14" t="s">
        <v>970</v>
      </c>
      <c r="I170" s="7" t="s">
        <v>356</v>
      </c>
      <c r="J170" s="7" t="s">
        <v>358</v>
      </c>
      <c r="K170" s="7">
        <v>129</v>
      </c>
      <c r="L170" s="7" t="s">
        <v>459</v>
      </c>
      <c r="M170" s="7" t="s">
        <v>460</v>
      </c>
      <c r="N170" s="7" t="s">
        <v>71</v>
      </c>
      <c r="O170" s="7">
        <v>203</v>
      </c>
      <c r="P170" s="9">
        <v>45490</v>
      </c>
      <c r="Q170" s="19">
        <v>97973000</v>
      </c>
      <c r="R170" s="7" t="s">
        <v>72</v>
      </c>
      <c r="S170" s="19">
        <v>95093900</v>
      </c>
      <c r="T170" s="19">
        <f>S170/129*30</f>
        <v>22114860.465116277</v>
      </c>
      <c r="Z170" s="21" t="s">
        <v>54</v>
      </c>
      <c r="AA170" s="21" t="s">
        <v>54</v>
      </c>
      <c r="AB170" s="19" t="s">
        <v>1024</v>
      </c>
      <c r="AC170" s="17" t="s">
        <v>550</v>
      </c>
      <c r="AD170" s="17" t="s">
        <v>1694</v>
      </c>
      <c r="AE170" s="19" t="s">
        <v>54</v>
      </c>
      <c r="AF170" s="19" t="s">
        <v>54</v>
      </c>
      <c r="AG170" s="19" t="s">
        <v>54</v>
      </c>
      <c r="AH170" s="19" t="s">
        <v>54</v>
      </c>
      <c r="AI170" s="19" t="s">
        <v>54</v>
      </c>
      <c r="AJ170" s="19" t="s">
        <v>54</v>
      </c>
      <c r="AK170" s="1" t="s">
        <v>1985</v>
      </c>
      <c r="AL170" s="19" t="s">
        <v>1097</v>
      </c>
      <c r="AM170" s="87">
        <v>40703</v>
      </c>
      <c r="AN170" s="19" t="s">
        <v>54</v>
      </c>
      <c r="AO170" s="19" t="s">
        <v>677</v>
      </c>
      <c r="AP170" s="23" t="s">
        <v>1132</v>
      </c>
      <c r="AQ170" s="7">
        <v>244</v>
      </c>
      <c r="AR170" s="16">
        <v>45524</v>
      </c>
      <c r="AU170" s="17" t="s">
        <v>54</v>
      </c>
      <c r="AV170" s="17" t="s">
        <v>54</v>
      </c>
      <c r="AW170" s="96">
        <v>45524</v>
      </c>
      <c r="AX170" s="96">
        <v>45654</v>
      </c>
      <c r="AY170" s="7" t="s">
        <v>751</v>
      </c>
      <c r="AZ170" s="14" t="s">
        <v>83</v>
      </c>
      <c r="BA170" s="21" t="s">
        <v>54</v>
      </c>
      <c r="BB170" s="21" t="s">
        <v>54</v>
      </c>
      <c r="BC170" s="21" t="s">
        <v>54</v>
      </c>
      <c r="BD170" s="21" t="s">
        <v>54</v>
      </c>
    </row>
    <row r="171" spans="1:56" ht="15" customHeight="1" x14ac:dyDescent="0.2">
      <c r="A171" s="53" t="s">
        <v>878</v>
      </c>
      <c r="B171" s="8" t="s">
        <v>148</v>
      </c>
      <c r="C171" s="29" t="s">
        <v>879</v>
      </c>
      <c r="D171" s="30" t="s">
        <v>880</v>
      </c>
      <c r="E171" s="59">
        <v>45520</v>
      </c>
      <c r="F171" s="7" t="s">
        <v>350</v>
      </c>
      <c r="G171" s="7" t="s">
        <v>55</v>
      </c>
      <c r="H171" s="14" t="s">
        <v>971</v>
      </c>
      <c r="I171" s="7" t="s">
        <v>356</v>
      </c>
      <c r="J171" s="7" t="s">
        <v>62</v>
      </c>
      <c r="K171" s="7">
        <v>4</v>
      </c>
      <c r="L171" s="7" t="s">
        <v>451</v>
      </c>
      <c r="M171" s="7" t="s">
        <v>1003</v>
      </c>
      <c r="N171" s="7" t="s">
        <v>470</v>
      </c>
      <c r="O171" s="7">
        <v>184</v>
      </c>
      <c r="P171" s="9">
        <v>45489</v>
      </c>
      <c r="Q171" s="19">
        <v>50484020</v>
      </c>
      <c r="R171" s="7" t="s">
        <v>72</v>
      </c>
      <c r="S171" s="19">
        <v>40387216</v>
      </c>
      <c r="T171" s="19">
        <f>S171/4</f>
        <v>10096804</v>
      </c>
      <c r="Z171" s="21" t="s">
        <v>54</v>
      </c>
      <c r="AA171" s="21" t="s">
        <v>54</v>
      </c>
      <c r="AB171" s="19" t="s">
        <v>1025</v>
      </c>
      <c r="AC171" s="17" t="s">
        <v>549</v>
      </c>
      <c r="AD171" s="17" t="s">
        <v>1693</v>
      </c>
      <c r="AE171" s="19" t="s">
        <v>58</v>
      </c>
      <c r="AF171" s="19" t="s">
        <v>59</v>
      </c>
      <c r="AG171" s="19" t="s">
        <v>59</v>
      </c>
      <c r="AH171" s="19" t="s">
        <v>92</v>
      </c>
      <c r="AI171" s="19" t="s">
        <v>60</v>
      </c>
      <c r="AJ171" s="83" t="s">
        <v>1084</v>
      </c>
      <c r="AK171" s="1" t="s">
        <v>1985</v>
      </c>
      <c r="AL171" s="19" t="s">
        <v>54</v>
      </c>
      <c r="AM171" s="87" t="s">
        <v>54</v>
      </c>
      <c r="AN171" s="19" t="s">
        <v>54</v>
      </c>
      <c r="AO171" s="19" t="s">
        <v>677</v>
      </c>
      <c r="AP171" s="23" t="s">
        <v>1133</v>
      </c>
      <c r="AQ171" s="7">
        <v>245</v>
      </c>
      <c r="AR171" s="16">
        <v>45524</v>
      </c>
      <c r="AU171" s="7" t="s">
        <v>54</v>
      </c>
      <c r="AV171" s="7" t="s">
        <v>54</v>
      </c>
      <c r="AW171" s="96">
        <v>45525</v>
      </c>
      <c r="AX171" s="96">
        <v>45646</v>
      </c>
      <c r="AY171" s="7" t="s">
        <v>751</v>
      </c>
      <c r="AZ171" s="14" t="s">
        <v>83</v>
      </c>
      <c r="BA171" s="21" t="s">
        <v>54</v>
      </c>
      <c r="BB171" s="21" t="s">
        <v>54</v>
      </c>
      <c r="BC171" s="21" t="s">
        <v>54</v>
      </c>
      <c r="BD171" s="21" t="s">
        <v>54</v>
      </c>
    </row>
    <row r="172" spans="1:56" ht="15" customHeight="1" x14ac:dyDescent="0.2">
      <c r="A172" s="53" t="s">
        <v>881</v>
      </c>
      <c r="B172" s="8" t="s">
        <v>148</v>
      </c>
      <c r="C172" s="29" t="s">
        <v>882</v>
      </c>
      <c r="D172" s="30" t="s">
        <v>883</v>
      </c>
      <c r="E172" s="59">
        <v>45524</v>
      </c>
      <c r="F172" s="7" t="s">
        <v>350</v>
      </c>
      <c r="G172" s="7" t="s">
        <v>55</v>
      </c>
      <c r="H172" s="14" t="s">
        <v>972</v>
      </c>
      <c r="I172" s="7" t="s">
        <v>356</v>
      </c>
      <c r="J172" s="7" t="s">
        <v>62</v>
      </c>
      <c r="K172" s="7">
        <v>4</v>
      </c>
      <c r="L172" s="7" t="s">
        <v>457</v>
      </c>
      <c r="M172" s="7" t="s">
        <v>461</v>
      </c>
      <c r="N172" s="7" t="s">
        <v>470</v>
      </c>
      <c r="O172" s="7">
        <v>259</v>
      </c>
      <c r="P172" s="9">
        <v>45496</v>
      </c>
      <c r="Q172" s="19">
        <v>50000000</v>
      </c>
      <c r="R172" s="7" t="s">
        <v>72</v>
      </c>
      <c r="S172" s="19">
        <v>50000000</v>
      </c>
      <c r="T172" s="19">
        <f>S172/4</f>
        <v>12500000</v>
      </c>
      <c r="Z172" s="16" t="s">
        <v>54</v>
      </c>
      <c r="AA172" s="16" t="s">
        <v>54</v>
      </c>
      <c r="AB172" s="14" t="s">
        <v>503</v>
      </c>
      <c r="AC172" s="17" t="s">
        <v>549</v>
      </c>
      <c r="AD172" s="17" t="s">
        <v>1693</v>
      </c>
      <c r="AE172" s="14" t="s">
        <v>58</v>
      </c>
      <c r="AF172" s="14" t="s">
        <v>130</v>
      </c>
      <c r="AG172" s="14" t="s">
        <v>130</v>
      </c>
      <c r="AH172" s="14" t="s">
        <v>584</v>
      </c>
      <c r="AI172" s="14" t="s">
        <v>65</v>
      </c>
      <c r="AJ172" s="83" t="s">
        <v>634</v>
      </c>
      <c r="AK172" s="1" t="s">
        <v>1985</v>
      </c>
      <c r="AL172" s="14" t="s">
        <v>54</v>
      </c>
      <c r="AM172" s="89" t="s">
        <v>54</v>
      </c>
      <c r="AN172" s="14" t="s">
        <v>54</v>
      </c>
      <c r="AO172" s="19" t="s">
        <v>677</v>
      </c>
      <c r="AP172" s="23" t="s">
        <v>1134</v>
      </c>
      <c r="AQ172" s="7">
        <v>248</v>
      </c>
      <c r="AR172" s="16">
        <v>45524</v>
      </c>
      <c r="AU172" s="7" t="s">
        <v>54</v>
      </c>
      <c r="AV172" s="7" t="s">
        <v>54</v>
      </c>
      <c r="AW172" s="96">
        <v>45525</v>
      </c>
      <c r="AX172" s="96">
        <v>45656</v>
      </c>
      <c r="AY172" s="7" t="s">
        <v>748</v>
      </c>
      <c r="AZ172" s="19" t="s">
        <v>766</v>
      </c>
      <c r="BA172" s="7" t="s">
        <v>54</v>
      </c>
      <c r="BB172" s="7" t="s">
        <v>54</v>
      </c>
      <c r="BC172" s="7" t="s">
        <v>54</v>
      </c>
      <c r="BD172" s="7" t="s">
        <v>54</v>
      </c>
    </row>
    <row r="173" spans="1:56" ht="15" customHeight="1" x14ac:dyDescent="0.2">
      <c r="A173" s="53" t="s">
        <v>884</v>
      </c>
      <c r="B173" s="8" t="s">
        <v>148</v>
      </c>
      <c r="C173" s="29" t="s">
        <v>885</v>
      </c>
      <c r="D173" s="30" t="s">
        <v>886</v>
      </c>
      <c r="E173" s="59">
        <v>45524</v>
      </c>
      <c r="F173" s="7" t="s">
        <v>350</v>
      </c>
      <c r="G173" s="7" t="s">
        <v>55</v>
      </c>
      <c r="H173" s="14" t="s">
        <v>973</v>
      </c>
      <c r="I173" s="7" t="s">
        <v>356</v>
      </c>
      <c r="J173" s="7" t="s">
        <v>62</v>
      </c>
      <c r="K173" s="7">
        <v>4</v>
      </c>
      <c r="L173" s="7" t="s">
        <v>457</v>
      </c>
      <c r="M173" s="7" t="s">
        <v>458</v>
      </c>
      <c r="N173" s="7" t="s">
        <v>468</v>
      </c>
      <c r="O173" s="7">
        <v>224</v>
      </c>
      <c r="P173" s="9">
        <v>45492</v>
      </c>
      <c r="Q173" s="19">
        <v>43177604</v>
      </c>
      <c r="R173" s="7" t="s">
        <v>72</v>
      </c>
      <c r="S173" s="19">
        <v>41121528</v>
      </c>
      <c r="T173" s="19">
        <f>S173/4</f>
        <v>10280382</v>
      </c>
      <c r="Z173" s="16" t="s">
        <v>54</v>
      </c>
      <c r="AA173" s="16" t="s">
        <v>54</v>
      </c>
      <c r="AB173" s="19" t="s">
        <v>515</v>
      </c>
      <c r="AC173" s="17" t="s">
        <v>549</v>
      </c>
      <c r="AD173" s="17" t="s">
        <v>1693</v>
      </c>
      <c r="AE173" s="7" t="s">
        <v>58</v>
      </c>
      <c r="AF173" s="7" t="s">
        <v>130</v>
      </c>
      <c r="AG173" s="7" t="s">
        <v>130</v>
      </c>
      <c r="AH173" s="7" t="s">
        <v>585</v>
      </c>
      <c r="AI173" s="7" t="s">
        <v>78</v>
      </c>
      <c r="AJ173" s="72" t="s">
        <v>642</v>
      </c>
      <c r="AK173" s="1" t="s">
        <v>1985</v>
      </c>
      <c r="AL173" s="7" t="s">
        <v>54</v>
      </c>
      <c r="AM173" s="87" t="s">
        <v>54</v>
      </c>
      <c r="AN173" s="7" t="s">
        <v>54</v>
      </c>
      <c r="AO173" s="19" t="s">
        <v>677</v>
      </c>
      <c r="AP173" s="23" t="s">
        <v>1135</v>
      </c>
      <c r="AQ173" s="7">
        <v>250</v>
      </c>
      <c r="AR173" s="16">
        <v>45525</v>
      </c>
      <c r="AU173" s="7" t="s">
        <v>54</v>
      </c>
      <c r="AV173" s="7" t="s">
        <v>54</v>
      </c>
      <c r="AW173" s="96">
        <v>45525</v>
      </c>
      <c r="AX173" s="96">
        <v>45646</v>
      </c>
      <c r="AY173" s="7" t="s">
        <v>752</v>
      </c>
      <c r="AZ173" s="7" t="s">
        <v>762</v>
      </c>
      <c r="BA173" s="7" t="s">
        <v>54</v>
      </c>
      <c r="BB173" s="7" t="s">
        <v>54</v>
      </c>
      <c r="BC173" s="7" t="s">
        <v>54</v>
      </c>
      <c r="BD173" s="7" t="s">
        <v>54</v>
      </c>
    </row>
    <row r="174" spans="1:56" ht="15" customHeight="1" x14ac:dyDescent="0.2">
      <c r="A174" s="53" t="s">
        <v>887</v>
      </c>
      <c r="B174" s="8" t="s">
        <v>148</v>
      </c>
      <c r="C174" s="29" t="s">
        <v>888</v>
      </c>
      <c r="D174" s="30" t="s">
        <v>889</v>
      </c>
      <c r="E174" s="59">
        <v>45524</v>
      </c>
      <c r="F174" s="7" t="s">
        <v>350</v>
      </c>
      <c r="G174" s="7" t="s">
        <v>66</v>
      </c>
      <c r="H174" s="14" t="s">
        <v>974</v>
      </c>
      <c r="I174" s="7" t="s">
        <v>356</v>
      </c>
      <c r="J174" s="7" t="s">
        <v>358</v>
      </c>
      <c r="K174" s="7">
        <v>130</v>
      </c>
      <c r="L174" s="7" t="s">
        <v>451</v>
      </c>
      <c r="M174" s="7" t="s">
        <v>1003</v>
      </c>
      <c r="N174" s="7" t="s">
        <v>472</v>
      </c>
      <c r="O174" s="7">
        <v>283</v>
      </c>
      <c r="P174" s="9">
        <v>45505</v>
      </c>
      <c r="Q174" s="19">
        <v>13614170</v>
      </c>
      <c r="R174" s="7" t="s">
        <v>72</v>
      </c>
      <c r="S174" s="19">
        <v>13109941</v>
      </c>
      <c r="T174" s="19">
        <f t="shared" ref="T174:T179" si="129">S174/130*30</f>
        <v>3025371</v>
      </c>
      <c r="Z174" s="16" t="s">
        <v>54</v>
      </c>
      <c r="AA174" s="16" t="s">
        <v>54</v>
      </c>
      <c r="AB174" s="19" t="s">
        <v>1026</v>
      </c>
      <c r="AC174" s="17" t="s">
        <v>549</v>
      </c>
      <c r="AD174" s="17" t="s">
        <v>1693</v>
      </c>
      <c r="AE174" s="19" t="s">
        <v>58</v>
      </c>
      <c r="AF174" s="19" t="s">
        <v>85</v>
      </c>
      <c r="AG174" s="19" t="s">
        <v>1045</v>
      </c>
      <c r="AH174" s="19" t="s">
        <v>144</v>
      </c>
      <c r="AI174" s="19" t="s">
        <v>1057</v>
      </c>
      <c r="AJ174" s="83" t="s">
        <v>1085</v>
      </c>
      <c r="AK174" s="1" t="s">
        <v>1985</v>
      </c>
      <c r="AL174" s="14" t="s">
        <v>54</v>
      </c>
      <c r="AM174" s="89" t="s">
        <v>54</v>
      </c>
      <c r="AN174" s="14" t="s">
        <v>54</v>
      </c>
      <c r="AO174" s="19" t="s">
        <v>677</v>
      </c>
      <c r="AP174" s="23" t="s">
        <v>1136</v>
      </c>
      <c r="AQ174" s="7">
        <v>246</v>
      </c>
      <c r="AR174" s="16">
        <v>45524</v>
      </c>
      <c r="AU174" s="19" t="s">
        <v>54</v>
      </c>
      <c r="AV174" s="19" t="s">
        <v>54</v>
      </c>
      <c r="AW174" s="96">
        <v>45525</v>
      </c>
      <c r="AX174" s="96">
        <v>45656</v>
      </c>
      <c r="AY174" s="7" t="s">
        <v>61</v>
      </c>
      <c r="AZ174" s="7" t="s">
        <v>1146</v>
      </c>
      <c r="BA174" s="7" t="s">
        <v>54</v>
      </c>
      <c r="BB174" s="7" t="s">
        <v>54</v>
      </c>
      <c r="BC174" s="7" t="s">
        <v>54</v>
      </c>
      <c r="BD174" s="7" t="s">
        <v>54</v>
      </c>
    </row>
    <row r="175" spans="1:56" ht="15" customHeight="1" x14ac:dyDescent="0.2">
      <c r="A175" s="53" t="s">
        <v>890</v>
      </c>
      <c r="B175" s="8" t="s">
        <v>148</v>
      </c>
      <c r="C175" s="29" t="s">
        <v>891</v>
      </c>
      <c r="D175" s="30" t="s">
        <v>892</v>
      </c>
      <c r="E175" s="59">
        <v>45524</v>
      </c>
      <c r="F175" s="7" t="s">
        <v>350</v>
      </c>
      <c r="G175" s="7" t="s">
        <v>66</v>
      </c>
      <c r="H175" s="14" t="s">
        <v>975</v>
      </c>
      <c r="I175" s="7" t="s">
        <v>356</v>
      </c>
      <c r="J175" s="7" t="s">
        <v>358</v>
      </c>
      <c r="K175" s="7">
        <v>130</v>
      </c>
      <c r="L175" s="7" t="s">
        <v>451</v>
      </c>
      <c r="M175" s="7" t="s">
        <v>1003</v>
      </c>
      <c r="N175" s="7" t="s">
        <v>470</v>
      </c>
      <c r="O175" s="7">
        <v>273</v>
      </c>
      <c r="P175" s="9">
        <v>45505</v>
      </c>
      <c r="Q175" s="19">
        <v>17017713</v>
      </c>
      <c r="R175" s="7" t="s">
        <v>72</v>
      </c>
      <c r="S175" s="19">
        <v>16387427</v>
      </c>
      <c r="T175" s="19">
        <f t="shared" si="129"/>
        <v>3781713.923076923</v>
      </c>
      <c r="Z175" s="16" t="s">
        <v>54</v>
      </c>
      <c r="AA175" s="16" t="s">
        <v>54</v>
      </c>
      <c r="AB175" s="19" t="s">
        <v>1027</v>
      </c>
      <c r="AC175" s="17" t="s">
        <v>549</v>
      </c>
      <c r="AD175" s="17" t="s">
        <v>1693</v>
      </c>
      <c r="AE175" s="19" t="s">
        <v>58</v>
      </c>
      <c r="AF175" s="19" t="s">
        <v>59</v>
      </c>
      <c r="AG175" s="19" t="s">
        <v>59</v>
      </c>
      <c r="AH175" s="19" t="s">
        <v>100</v>
      </c>
      <c r="AI175" s="19" t="s">
        <v>593</v>
      </c>
      <c r="AJ175" s="83" t="s">
        <v>1086</v>
      </c>
      <c r="AK175" s="1" t="s">
        <v>1985</v>
      </c>
      <c r="AL175" s="14" t="s">
        <v>54</v>
      </c>
      <c r="AM175" s="89" t="s">
        <v>54</v>
      </c>
      <c r="AN175" s="14" t="s">
        <v>54</v>
      </c>
      <c r="AO175" s="19" t="s">
        <v>677</v>
      </c>
      <c r="AP175" s="23" t="s">
        <v>1137</v>
      </c>
      <c r="AQ175" s="7">
        <v>247</v>
      </c>
      <c r="AR175" s="16">
        <v>45524</v>
      </c>
      <c r="AU175" s="19" t="s">
        <v>54</v>
      </c>
      <c r="AV175" s="19" t="s">
        <v>54</v>
      </c>
      <c r="AW175" s="96">
        <v>45525</v>
      </c>
      <c r="AX175" s="96">
        <v>45656</v>
      </c>
      <c r="AY175" s="7" t="s">
        <v>61</v>
      </c>
      <c r="AZ175" s="7" t="s">
        <v>1146</v>
      </c>
      <c r="BA175" s="7" t="s">
        <v>54</v>
      </c>
      <c r="BB175" s="7" t="s">
        <v>54</v>
      </c>
      <c r="BC175" s="7" t="s">
        <v>54</v>
      </c>
      <c r="BD175" s="7" t="s">
        <v>54</v>
      </c>
    </row>
    <row r="176" spans="1:56" ht="15" customHeight="1" x14ac:dyDescent="0.2">
      <c r="A176" s="53" t="s">
        <v>893</v>
      </c>
      <c r="B176" s="8" t="s">
        <v>148</v>
      </c>
      <c r="C176" s="29" t="s">
        <v>894</v>
      </c>
      <c r="D176" s="30" t="s">
        <v>895</v>
      </c>
      <c r="E176" s="59">
        <v>45524</v>
      </c>
      <c r="F176" s="7" t="s">
        <v>350</v>
      </c>
      <c r="G176" s="7" t="s">
        <v>66</v>
      </c>
      <c r="H176" s="14" t="s">
        <v>976</v>
      </c>
      <c r="I176" s="7" t="s">
        <v>356</v>
      </c>
      <c r="J176" s="7" t="s">
        <v>358</v>
      </c>
      <c r="K176" s="7">
        <v>130</v>
      </c>
      <c r="L176" s="7" t="s">
        <v>451</v>
      </c>
      <c r="M176" s="7" t="s">
        <v>1003</v>
      </c>
      <c r="N176" s="7" t="s">
        <v>470</v>
      </c>
      <c r="O176" s="7">
        <v>274</v>
      </c>
      <c r="P176" s="9">
        <v>45505</v>
      </c>
      <c r="Q176" s="19">
        <v>13614170</v>
      </c>
      <c r="R176" s="7" t="s">
        <v>72</v>
      </c>
      <c r="S176" s="19">
        <v>13109941</v>
      </c>
      <c r="T176" s="19">
        <f t="shared" si="129"/>
        <v>3025371</v>
      </c>
      <c r="Z176" s="16" t="s">
        <v>54</v>
      </c>
      <c r="AA176" s="16" t="s">
        <v>54</v>
      </c>
      <c r="AB176" s="19" t="s">
        <v>1028</v>
      </c>
      <c r="AC176" s="17" t="s">
        <v>549</v>
      </c>
      <c r="AD176" s="17" t="s">
        <v>1693</v>
      </c>
      <c r="AE176" s="19" t="s">
        <v>58</v>
      </c>
      <c r="AF176" s="19" t="s">
        <v>59</v>
      </c>
      <c r="AG176" s="19" t="s">
        <v>59</v>
      </c>
      <c r="AH176" s="19" t="s">
        <v>144</v>
      </c>
      <c r="AI176" s="19" t="s">
        <v>1058</v>
      </c>
      <c r="AJ176" s="83" t="s">
        <v>1087</v>
      </c>
      <c r="AK176" s="1" t="s">
        <v>1985</v>
      </c>
      <c r="AL176" s="14" t="s">
        <v>54</v>
      </c>
      <c r="AM176" s="89" t="s">
        <v>54</v>
      </c>
      <c r="AN176" s="14" t="s">
        <v>54</v>
      </c>
      <c r="AO176" s="19" t="s">
        <v>677</v>
      </c>
      <c r="AP176" s="23" t="s">
        <v>1136</v>
      </c>
      <c r="AQ176" s="7">
        <v>249</v>
      </c>
      <c r="AR176" s="16">
        <v>45524</v>
      </c>
      <c r="AU176" s="19" t="s">
        <v>54</v>
      </c>
      <c r="AV176" s="19" t="s">
        <v>54</v>
      </c>
      <c r="AW176" s="96">
        <v>45525</v>
      </c>
      <c r="AX176" s="96">
        <v>45656</v>
      </c>
      <c r="AY176" s="7" t="s">
        <v>61</v>
      </c>
      <c r="AZ176" s="7" t="s">
        <v>1146</v>
      </c>
      <c r="BA176" s="7" t="s">
        <v>54</v>
      </c>
      <c r="BB176" s="7" t="s">
        <v>54</v>
      </c>
      <c r="BC176" s="7" t="s">
        <v>54</v>
      </c>
      <c r="BD176" s="7" t="s">
        <v>54</v>
      </c>
    </row>
    <row r="177" spans="1:56" ht="15" customHeight="1" x14ac:dyDescent="0.2">
      <c r="A177" s="53" t="s">
        <v>896</v>
      </c>
      <c r="B177" s="8" t="s">
        <v>148</v>
      </c>
      <c r="C177" s="29" t="s">
        <v>897</v>
      </c>
      <c r="D177" s="30" t="s">
        <v>898</v>
      </c>
      <c r="E177" s="59">
        <v>45525</v>
      </c>
      <c r="F177" s="7" t="s">
        <v>350</v>
      </c>
      <c r="G177" s="7" t="s">
        <v>66</v>
      </c>
      <c r="H177" s="14" t="s">
        <v>977</v>
      </c>
      <c r="I177" s="7" t="s">
        <v>356</v>
      </c>
      <c r="J177" s="7" t="s">
        <v>358</v>
      </c>
      <c r="K177" s="7">
        <v>130</v>
      </c>
      <c r="L177" s="7" t="s">
        <v>451</v>
      </c>
      <c r="M177" s="7" t="s">
        <v>452</v>
      </c>
      <c r="N177" s="7" t="s">
        <v>468</v>
      </c>
      <c r="O177" s="7">
        <v>282</v>
      </c>
      <c r="P177" s="9">
        <v>45505</v>
      </c>
      <c r="Q177" s="19">
        <v>13614170</v>
      </c>
      <c r="R177" s="7" t="s">
        <v>72</v>
      </c>
      <c r="S177" s="19">
        <v>13109941</v>
      </c>
      <c r="T177" s="19">
        <f t="shared" si="129"/>
        <v>3025371</v>
      </c>
      <c r="Z177" s="19" t="s">
        <v>54</v>
      </c>
      <c r="AA177" s="19" t="s">
        <v>54</v>
      </c>
      <c r="AB177" s="19" t="s">
        <v>1029</v>
      </c>
      <c r="AC177" s="17" t="s">
        <v>549</v>
      </c>
      <c r="AD177" s="17" t="s">
        <v>1693</v>
      </c>
      <c r="AE177" s="19" t="s">
        <v>58</v>
      </c>
      <c r="AF177" s="19" t="s">
        <v>94</v>
      </c>
      <c r="AG177" s="19" t="s">
        <v>1046</v>
      </c>
      <c r="AH177" s="19" t="s">
        <v>144</v>
      </c>
      <c r="AI177" s="19" t="s">
        <v>1059</v>
      </c>
      <c r="AJ177" s="83" t="s">
        <v>1087</v>
      </c>
      <c r="AK177" s="1" t="s">
        <v>1985</v>
      </c>
      <c r="AL177" s="19" t="s">
        <v>54</v>
      </c>
      <c r="AM177" s="87" t="s">
        <v>54</v>
      </c>
      <c r="AN177" s="19" t="s">
        <v>54</v>
      </c>
      <c r="AO177" s="19" t="s">
        <v>677</v>
      </c>
      <c r="AP177" s="23" t="s">
        <v>1136</v>
      </c>
      <c r="AQ177" s="7">
        <v>251</v>
      </c>
      <c r="AR177" s="16">
        <v>45525</v>
      </c>
      <c r="AU177" s="21" t="s">
        <v>54</v>
      </c>
      <c r="AV177" s="21" t="s">
        <v>54</v>
      </c>
      <c r="AW177" s="96">
        <v>45525</v>
      </c>
      <c r="AX177" s="96">
        <v>45656</v>
      </c>
      <c r="AY177" s="7" t="s">
        <v>61</v>
      </c>
      <c r="AZ177" s="7" t="s">
        <v>1146</v>
      </c>
      <c r="BA177" s="19" t="s">
        <v>54</v>
      </c>
      <c r="BB177" s="19" t="s">
        <v>54</v>
      </c>
      <c r="BC177" s="19" t="s">
        <v>54</v>
      </c>
      <c r="BD177" s="19" t="s">
        <v>54</v>
      </c>
    </row>
    <row r="178" spans="1:56" ht="15" customHeight="1" x14ac:dyDescent="0.2">
      <c r="A178" s="53" t="s">
        <v>899</v>
      </c>
      <c r="B178" s="8" t="s">
        <v>148</v>
      </c>
      <c r="C178" s="29" t="s">
        <v>900</v>
      </c>
      <c r="D178" s="30" t="s">
        <v>901</v>
      </c>
      <c r="E178" s="59">
        <v>45525</v>
      </c>
      <c r="F178" s="7" t="s">
        <v>350</v>
      </c>
      <c r="G178" s="7" t="s">
        <v>66</v>
      </c>
      <c r="H178" s="14" t="s">
        <v>978</v>
      </c>
      <c r="I178" s="7" t="s">
        <v>356</v>
      </c>
      <c r="J178" s="7" t="s">
        <v>358</v>
      </c>
      <c r="K178" s="7">
        <v>130</v>
      </c>
      <c r="L178" s="7" t="s">
        <v>451</v>
      </c>
      <c r="M178" s="7" t="s">
        <v>452</v>
      </c>
      <c r="N178" s="7" t="s">
        <v>467</v>
      </c>
      <c r="O178" s="7">
        <v>280</v>
      </c>
      <c r="P178" s="9">
        <v>45505</v>
      </c>
      <c r="Q178" s="19">
        <v>13614170</v>
      </c>
      <c r="R178" s="7" t="s">
        <v>72</v>
      </c>
      <c r="S178" s="19">
        <v>13109941</v>
      </c>
      <c r="T178" s="19">
        <f t="shared" si="129"/>
        <v>3025371</v>
      </c>
      <c r="Z178" s="19" t="s">
        <v>54</v>
      </c>
      <c r="AA178" s="19" t="s">
        <v>54</v>
      </c>
      <c r="AB178" s="19" t="s">
        <v>1030</v>
      </c>
      <c r="AC178" s="17" t="s">
        <v>549</v>
      </c>
      <c r="AD178" s="17" t="s">
        <v>1693</v>
      </c>
      <c r="AE178" s="19" t="s">
        <v>58</v>
      </c>
      <c r="AF178" s="19" t="s">
        <v>130</v>
      </c>
      <c r="AG178" s="19" t="s">
        <v>130</v>
      </c>
      <c r="AH178" s="19" t="s">
        <v>144</v>
      </c>
      <c r="AI178" s="19" t="s">
        <v>1060</v>
      </c>
      <c r="AJ178" s="83" t="s">
        <v>1087</v>
      </c>
      <c r="AK178" s="1" t="s">
        <v>1985</v>
      </c>
      <c r="AL178" s="19" t="s">
        <v>54</v>
      </c>
      <c r="AM178" s="87" t="s">
        <v>54</v>
      </c>
      <c r="AN178" s="19" t="s">
        <v>54</v>
      </c>
      <c r="AO178" s="19" t="s">
        <v>677</v>
      </c>
      <c r="AP178" s="23" t="s">
        <v>1136</v>
      </c>
      <c r="AQ178" s="7">
        <v>253</v>
      </c>
      <c r="AR178" s="16">
        <v>45525</v>
      </c>
      <c r="AU178" s="19" t="s">
        <v>54</v>
      </c>
      <c r="AV178" s="19" t="s">
        <v>54</v>
      </c>
      <c r="AW178" s="96">
        <v>45525</v>
      </c>
      <c r="AX178" s="96">
        <v>45656</v>
      </c>
      <c r="AY178" s="7" t="s">
        <v>61</v>
      </c>
      <c r="AZ178" s="7" t="s">
        <v>1146</v>
      </c>
      <c r="BA178" s="19" t="s">
        <v>54</v>
      </c>
      <c r="BB178" s="19" t="s">
        <v>54</v>
      </c>
      <c r="BC178" s="19" t="s">
        <v>54</v>
      </c>
      <c r="BD178" s="19" t="s">
        <v>54</v>
      </c>
    </row>
    <row r="179" spans="1:56" ht="15" customHeight="1" x14ac:dyDescent="0.2">
      <c r="A179" s="53" t="s">
        <v>902</v>
      </c>
      <c r="B179" s="8" t="s">
        <v>148</v>
      </c>
      <c r="C179" s="29" t="s">
        <v>903</v>
      </c>
      <c r="D179" s="30" t="s">
        <v>904</v>
      </c>
      <c r="E179" s="59">
        <v>45525</v>
      </c>
      <c r="F179" s="7" t="s">
        <v>350</v>
      </c>
      <c r="G179" s="7" t="s">
        <v>66</v>
      </c>
      <c r="H179" s="14" t="s">
        <v>979</v>
      </c>
      <c r="I179" s="7" t="s">
        <v>356</v>
      </c>
      <c r="J179" s="7" t="s">
        <v>62</v>
      </c>
      <c r="K179" s="7">
        <v>130</v>
      </c>
      <c r="L179" s="7" t="s">
        <v>451</v>
      </c>
      <c r="M179" s="7" t="s">
        <v>452</v>
      </c>
      <c r="N179" s="7" t="s">
        <v>468</v>
      </c>
      <c r="O179" s="7">
        <v>276</v>
      </c>
      <c r="P179" s="9">
        <v>45505</v>
      </c>
      <c r="Q179" s="19">
        <v>13614170</v>
      </c>
      <c r="R179" s="7" t="s">
        <v>72</v>
      </c>
      <c r="S179" s="19">
        <v>13109941</v>
      </c>
      <c r="T179" s="19">
        <f t="shared" si="129"/>
        <v>3025371</v>
      </c>
      <c r="Z179" s="19" t="s">
        <v>54</v>
      </c>
      <c r="AA179" s="19" t="s">
        <v>54</v>
      </c>
      <c r="AB179" s="19" t="s">
        <v>1031</v>
      </c>
      <c r="AC179" s="17" t="s">
        <v>549</v>
      </c>
      <c r="AD179" s="17" t="s">
        <v>1693</v>
      </c>
      <c r="AE179" s="19" t="s">
        <v>58</v>
      </c>
      <c r="AF179" s="19" t="s">
        <v>130</v>
      </c>
      <c r="AG179" s="19" t="s">
        <v>130</v>
      </c>
      <c r="AH179" s="19" t="s">
        <v>144</v>
      </c>
      <c r="AI179" s="19" t="s">
        <v>1061</v>
      </c>
      <c r="AJ179" s="83" t="s">
        <v>1088</v>
      </c>
      <c r="AK179" s="1" t="s">
        <v>1985</v>
      </c>
      <c r="AL179" s="19" t="s">
        <v>54</v>
      </c>
      <c r="AM179" s="87" t="s">
        <v>54</v>
      </c>
      <c r="AN179" s="19" t="s">
        <v>54</v>
      </c>
      <c r="AO179" s="19" t="s">
        <v>677</v>
      </c>
      <c r="AP179" s="23" t="s">
        <v>1136</v>
      </c>
      <c r="AQ179" s="7">
        <v>252</v>
      </c>
      <c r="AR179" s="16">
        <v>45525</v>
      </c>
      <c r="AU179" s="19" t="s">
        <v>54</v>
      </c>
      <c r="AV179" s="19" t="s">
        <v>54</v>
      </c>
      <c r="AW179" s="96">
        <v>45525</v>
      </c>
      <c r="AX179" s="96">
        <v>45656</v>
      </c>
      <c r="AY179" s="7" t="s">
        <v>61</v>
      </c>
      <c r="AZ179" s="7" t="s">
        <v>1146</v>
      </c>
      <c r="BA179" s="19" t="s">
        <v>54</v>
      </c>
      <c r="BB179" s="19" t="s">
        <v>54</v>
      </c>
      <c r="BC179" s="19" t="s">
        <v>54</v>
      </c>
      <c r="BD179" s="19" t="s">
        <v>54</v>
      </c>
    </row>
    <row r="180" spans="1:56" ht="15" customHeight="1" x14ac:dyDescent="0.2">
      <c r="A180" s="53" t="s">
        <v>905</v>
      </c>
      <c r="B180" s="8" t="s">
        <v>148</v>
      </c>
      <c r="C180" s="29" t="s">
        <v>906</v>
      </c>
      <c r="D180" s="30" t="s">
        <v>907</v>
      </c>
      <c r="E180" s="59">
        <v>45526</v>
      </c>
      <c r="F180" s="7" t="s">
        <v>350</v>
      </c>
      <c r="G180" s="7" t="s">
        <v>55</v>
      </c>
      <c r="H180" s="14" t="s">
        <v>980</v>
      </c>
      <c r="I180" s="7" t="s">
        <v>356</v>
      </c>
      <c r="J180" s="7" t="s">
        <v>358</v>
      </c>
      <c r="K180" s="7">
        <v>119</v>
      </c>
      <c r="L180" s="7" t="s">
        <v>63</v>
      </c>
      <c r="M180" s="7" t="s">
        <v>64</v>
      </c>
      <c r="N180" s="7" t="s">
        <v>54</v>
      </c>
      <c r="O180" s="7">
        <v>291</v>
      </c>
      <c r="P180" s="9">
        <v>45518</v>
      </c>
      <c r="Q180" s="19">
        <v>36000000</v>
      </c>
      <c r="R180" s="7" t="s">
        <v>57</v>
      </c>
      <c r="S180" s="19">
        <v>35700000</v>
      </c>
      <c r="T180" s="19">
        <f>S180/119*30</f>
        <v>9000000</v>
      </c>
      <c r="Z180" s="19" t="s">
        <v>54</v>
      </c>
      <c r="AA180" s="19" t="s">
        <v>54</v>
      </c>
      <c r="AB180" s="23" t="s">
        <v>1032</v>
      </c>
      <c r="AC180" s="17" t="s">
        <v>549</v>
      </c>
      <c r="AD180" s="17" t="s">
        <v>1693</v>
      </c>
      <c r="AE180" s="19" t="s">
        <v>58</v>
      </c>
      <c r="AF180" s="19" t="s">
        <v>130</v>
      </c>
      <c r="AG180" s="19" t="s">
        <v>130</v>
      </c>
      <c r="AH180" s="19" t="s">
        <v>1062</v>
      </c>
      <c r="AI180" s="19" t="s">
        <v>78</v>
      </c>
      <c r="AJ180" s="83" t="s">
        <v>1089</v>
      </c>
      <c r="AK180" s="1" t="s">
        <v>1985</v>
      </c>
      <c r="AL180" s="19" t="s">
        <v>54</v>
      </c>
      <c r="AM180" s="87" t="s">
        <v>54</v>
      </c>
      <c r="AN180" s="19" t="s">
        <v>54</v>
      </c>
      <c r="AO180" s="19" t="s">
        <v>677</v>
      </c>
      <c r="AP180" s="23" t="s">
        <v>1138</v>
      </c>
      <c r="AQ180" s="7">
        <v>254</v>
      </c>
      <c r="AR180" s="16">
        <v>45526</v>
      </c>
      <c r="AU180" s="19" t="s">
        <v>54</v>
      </c>
      <c r="AV180" s="19" t="s">
        <v>54</v>
      </c>
      <c r="AW180" s="96">
        <v>45526</v>
      </c>
      <c r="AX180" s="96">
        <v>45646</v>
      </c>
      <c r="AY180" s="7" t="s">
        <v>755</v>
      </c>
      <c r="AZ180" s="7" t="s">
        <v>758</v>
      </c>
      <c r="BA180" s="19" t="s">
        <v>54</v>
      </c>
      <c r="BB180" s="19" t="s">
        <v>54</v>
      </c>
      <c r="BC180" s="19" t="s">
        <v>54</v>
      </c>
      <c r="BD180" s="19" t="s">
        <v>54</v>
      </c>
    </row>
    <row r="181" spans="1:56" ht="15" customHeight="1" x14ac:dyDescent="0.2">
      <c r="A181" s="53" t="s">
        <v>908</v>
      </c>
      <c r="B181" s="8" t="s">
        <v>148</v>
      </c>
      <c r="C181" s="29" t="s">
        <v>909</v>
      </c>
      <c r="D181" s="30" t="s">
        <v>910</v>
      </c>
      <c r="E181" s="59">
        <v>45530</v>
      </c>
      <c r="F181" s="7" t="s">
        <v>350</v>
      </c>
      <c r="G181" s="7" t="s">
        <v>55</v>
      </c>
      <c r="H181" s="14" t="s">
        <v>981</v>
      </c>
      <c r="I181" s="7" t="s">
        <v>356</v>
      </c>
      <c r="J181" s="7" t="s">
        <v>358</v>
      </c>
      <c r="K181" s="7">
        <v>110</v>
      </c>
      <c r="L181" s="7" t="s">
        <v>465</v>
      </c>
      <c r="M181" s="7" t="s">
        <v>466</v>
      </c>
      <c r="N181" s="7" t="s">
        <v>470</v>
      </c>
      <c r="O181" s="7">
        <v>253</v>
      </c>
      <c r="P181" s="9">
        <v>45495</v>
      </c>
      <c r="Q181" s="19">
        <v>31722192</v>
      </c>
      <c r="R181" s="7" t="s">
        <v>72</v>
      </c>
      <c r="S181" s="19">
        <v>22518936</v>
      </c>
      <c r="T181" s="19">
        <f>S181/110*30</f>
        <v>6141528</v>
      </c>
      <c r="Z181" s="19" t="s">
        <v>54</v>
      </c>
      <c r="AA181" s="19" t="s">
        <v>54</v>
      </c>
      <c r="AB181" s="19" t="s">
        <v>1033</v>
      </c>
      <c r="AC181" s="17" t="s">
        <v>549</v>
      </c>
      <c r="AD181" s="17" t="s">
        <v>1693</v>
      </c>
      <c r="AE181" s="19" t="s">
        <v>58</v>
      </c>
      <c r="AF181" s="19" t="s">
        <v>112</v>
      </c>
      <c r="AG181" s="19" t="s">
        <v>80</v>
      </c>
      <c r="AH181" s="19" t="s">
        <v>1063</v>
      </c>
      <c r="AI181" s="19" t="s">
        <v>1064</v>
      </c>
      <c r="AJ181" s="83" t="s">
        <v>1090</v>
      </c>
      <c r="AK181" s="1" t="s">
        <v>1985</v>
      </c>
      <c r="AL181" s="19" t="s">
        <v>54</v>
      </c>
      <c r="AM181" s="87" t="s">
        <v>54</v>
      </c>
      <c r="AN181" s="19" t="s">
        <v>54</v>
      </c>
      <c r="AO181" s="19" t="s">
        <v>677</v>
      </c>
      <c r="AP181" s="23" t="s">
        <v>1139</v>
      </c>
      <c r="AQ181" s="7">
        <v>255</v>
      </c>
      <c r="AR181" s="16">
        <v>45530</v>
      </c>
      <c r="AU181" s="19" t="s">
        <v>54</v>
      </c>
      <c r="AV181" s="19" t="s">
        <v>54</v>
      </c>
      <c r="AW181" s="96">
        <v>45530</v>
      </c>
      <c r="AX181" s="96">
        <v>45641</v>
      </c>
      <c r="AY181" s="7" t="s">
        <v>750</v>
      </c>
      <c r="AZ181" s="19" t="s">
        <v>1145</v>
      </c>
      <c r="BA181" s="19" t="s">
        <v>54</v>
      </c>
      <c r="BB181" s="19" t="s">
        <v>54</v>
      </c>
      <c r="BC181" s="19" t="s">
        <v>54</v>
      </c>
      <c r="BD181" s="19" t="s">
        <v>54</v>
      </c>
    </row>
    <row r="182" spans="1:56" ht="15" customHeight="1" x14ac:dyDescent="0.2">
      <c r="A182" s="53" t="s">
        <v>911</v>
      </c>
      <c r="B182" s="8" t="s">
        <v>148</v>
      </c>
      <c r="C182" s="29" t="s">
        <v>912</v>
      </c>
      <c r="D182" s="30" t="s">
        <v>913</v>
      </c>
      <c r="E182" s="59">
        <v>45531</v>
      </c>
      <c r="F182" s="7" t="s">
        <v>350</v>
      </c>
      <c r="G182" s="7" t="s">
        <v>55</v>
      </c>
      <c r="H182" s="14" t="s">
        <v>982</v>
      </c>
      <c r="I182" s="7" t="s">
        <v>356</v>
      </c>
      <c r="J182" s="7" t="s">
        <v>62</v>
      </c>
      <c r="K182" s="7">
        <v>4</v>
      </c>
      <c r="L182" s="7" t="s">
        <v>451</v>
      </c>
      <c r="M182" s="7" t="s">
        <v>452</v>
      </c>
      <c r="N182" s="7" t="s">
        <v>468</v>
      </c>
      <c r="O182" s="7">
        <v>298</v>
      </c>
      <c r="P182" s="9">
        <v>45526</v>
      </c>
      <c r="Q182" s="19">
        <v>47600000</v>
      </c>
      <c r="R182" s="7" t="s">
        <v>72</v>
      </c>
      <c r="S182" s="19">
        <v>47600000</v>
      </c>
      <c r="T182" s="19">
        <f>S182/4</f>
        <v>11900000</v>
      </c>
      <c r="Z182" s="19" t="s">
        <v>54</v>
      </c>
      <c r="AA182" s="19" t="s">
        <v>54</v>
      </c>
      <c r="AB182" s="19" t="s">
        <v>1034</v>
      </c>
      <c r="AC182" s="17" t="s">
        <v>549</v>
      </c>
      <c r="AD182" s="17" t="s">
        <v>1693</v>
      </c>
      <c r="AE182" s="7" t="s">
        <v>58</v>
      </c>
      <c r="AF182" s="7" t="s">
        <v>85</v>
      </c>
      <c r="AG182" s="7" t="s">
        <v>1047</v>
      </c>
      <c r="AH182" s="19" t="s">
        <v>1065</v>
      </c>
      <c r="AI182" s="19" t="s">
        <v>1064</v>
      </c>
      <c r="AJ182" s="83" t="s">
        <v>1091</v>
      </c>
      <c r="AK182" s="1" t="s">
        <v>1985</v>
      </c>
      <c r="AL182" s="19" t="s">
        <v>54</v>
      </c>
      <c r="AM182" s="87" t="s">
        <v>54</v>
      </c>
      <c r="AN182" s="19" t="s">
        <v>54</v>
      </c>
      <c r="AO182" s="19" t="s">
        <v>677</v>
      </c>
      <c r="AP182" s="23" t="s">
        <v>1140</v>
      </c>
      <c r="AQ182" s="7">
        <v>261</v>
      </c>
      <c r="AR182" s="16">
        <v>45531</v>
      </c>
      <c r="AU182" s="19" t="s">
        <v>54</v>
      </c>
      <c r="AV182" s="19" t="s">
        <v>54</v>
      </c>
      <c r="AW182" s="96">
        <v>45531</v>
      </c>
      <c r="AX182" s="96">
        <v>45652</v>
      </c>
      <c r="AY182" s="7" t="s">
        <v>61</v>
      </c>
      <c r="AZ182" s="7" t="s">
        <v>756</v>
      </c>
      <c r="BA182" s="19" t="s">
        <v>54</v>
      </c>
      <c r="BB182" s="19" t="s">
        <v>54</v>
      </c>
      <c r="BC182" s="19" t="s">
        <v>54</v>
      </c>
      <c r="BD182" s="19" t="s">
        <v>54</v>
      </c>
    </row>
    <row r="183" spans="1:56" ht="15" customHeight="1" x14ac:dyDescent="0.2">
      <c r="A183" s="53" t="s">
        <v>914</v>
      </c>
      <c r="B183" s="8" t="s">
        <v>148</v>
      </c>
      <c r="C183" s="29" t="s">
        <v>915</v>
      </c>
      <c r="D183" s="30" t="s">
        <v>916</v>
      </c>
      <c r="E183" s="59">
        <v>45527</v>
      </c>
      <c r="F183" s="7" t="s">
        <v>350</v>
      </c>
      <c r="G183" s="7" t="s">
        <v>55</v>
      </c>
      <c r="H183" s="14" t="s">
        <v>983</v>
      </c>
      <c r="I183" s="7" t="s">
        <v>356</v>
      </c>
      <c r="J183" s="7" t="s">
        <v>62</v>
      </c>
      <c r="K183" s="7">
        <v>4</v>
      </c>
      <c r="L183" s="7" t="s">
        <v>63</v>
      </c>
      <c r="M183" s="7" t="s">
        <v>64</v>
      </c>
      <c r="N183" s="7" t="s">
        <v>54</v>
      </c>
      <c r="O183" s="7">
        <v>286</v>
      </c>
      <c r="P183" s="9">
        <v>45506</v>
      </c>
      <c r="Q183" s="19">
        <v>54828704</v>
      </c>
      <c r="R183" s="7" t="s">
        <v>57</v>
      </c>
      <c r="S183" s="19">
        <v>54828704</v>
      </c>
      <c r="T183" s="19">
        <f>S183/4</f>
        <v>13707176</v>
      </c>
      <c r="Z183" s="16" t="s">
        <v>54</v>
      </c>
      <c r="AA183" s="16" t="s">
        <v>54</v>
      </c>
      <c r="AB183" s="19" t="s">
        <v>1035</v>
      </c>
      <c r="AC183" s="17" t="s">
        <v>549</v>
      </c>
      <c r="AD183" s="17" t="s">
        <v>1693</v>
      </c>
      <c r="AE183" s="7" t="s">
        <v>58</v>
      </c>
      <c r="AF183" s="7" t="s">
        <v>59</v>
      </c>
      <c r="AG183" s="7" t="s">
        <v>59</v>
      </c>
      <c r="AH183" s="19" t="s">
        <v>127</v>
      </c>
      <c r="AI183" s="19" t="s">
        <v>78</v>
      </c>
      <c r="AJ183" s="83" t="s">
        <v>1092</v>
      </c>
      <c r="AK183" s="1" t="s">
        <v>1985</v>
      </c>
      <c r="AL183" s="7" t="s">
        <v>54</v>
      </c>
      <c r="AM183" s="87" t="s">
        <v>54</v>
      </c>
      <c r="AN183" s="7" t="s">
        <v>54</v>
      </c>
      <c r="AO183" s="19" t="s">
        <v>677</v>
      </c>
      <c r="AP183" s="23" t="s">
        <v>1141</v>
      </c>
      <c r="AQ183" s="7">
        <v>256</v>
      </c>
      <c r="AR183" s="16">
        <v>45530</v>
      </c>
      <c r="AU183" s="19" t="s">
        <v>54</v>
      </c>
      <c r="AV183" s="19" t="s">
        <v>54</v>
      </c>
      <c r="AW183" s="96">
        <v>45530</v>
      </c>
      <c r="AX183" s="96">
        <v>45651</v>
      </c>
      <c r="AY183" s="7" t="s">
        <v>761</v>
      </c>
      <c r="AZ183" s="7" t="s">
        <v>1147</v>
      </c>
      <c r="BA183" s="7" t="s">
        <v>54</v>
      </c>
      <c r="BB183" s="7" t="s">
        <v>54</v>
      </c>
      <c r="BC183" s="7" t="s">
        <v>54</v>
      </c>
      <c r="BD183" s="7" t="s">
        <v>54</v>
      </c>
    </row>
    <row r="184" spans="1:56" ht="15" customHeight="1" x14ac:dyDescent="0.2">
      <c r="A184" s="53" t="s">
        <v>917</v>
      </c>
      <c r="B184" s="8" t="s">
        <v>148</v>
      </c>
      <c r="C184" s="29" t="s">
        <v>918</v>
      </c>
      <c r="D184" s="30" t="s">
        <v>919</v>
      </c>
      <c r="E184" s="59">
        <v>45530</v>
      </c>
      <c r="F184" s="7" t="s">
        <v>350</v>
      </c>
      <c r="G184" s="7" t="s">
        <v>66</v>
      </c>
      <c r="H184" s="14" t="s">
        <v>984</v>
      </c>
      <c r="I184" s="7" t="s">
        <v>356</v>
      </c>
      <c r="J184" s="7" t="s">
        <v>62</v>
      </c>
      <c r="K184" s="7">
        <v>4</v>
      </c>
      <c r="L184" s="7" t="s">
        <v>451</v>
      </c>
      <c r="M184" s="7" t="s">
        <v>452</v>
      </c>
      <c r="N184" s="7" t="s">
        <v>467</v>
      </c>
      <c r="O184" s="7">
        <v>275</v>
      </c>
      <c r="P184" s="9">
        <v>45505</v>
      </c>
      <c r="Q184" s="19">
        <v>13614170</v>
      </c>
      <c r="R184" s="7" t="s">
        <v>72</v>
      </c>
      <c r="S184" s="19">
        <v>12101484</v>
      </c>
      <c r="T184" s="19">
        <f>S184/4</f>
        <v>3025371</v>
      </c>
      <c r="Z184" s="19" t="s">
        <v>54</v>
      </c>
      <c r="AA184" s="19" t="s">
        <v>54</v>
      </c>
      <c r="AB184" s="19" t="s">
        <v>1036</v>
      </c>
      <c r="AC184" s="7" t="s">
        <v>549</v>
      </c>
      <c r="AD184" s="7" t="s">
        <v>1693</v>
      </c>
      <c r="AE184" s="7" t="s">
        <v>58</v>
      </c>
      <c r="AF184" s="7" t="s">
        <v>59</v>
      </c>
      <c r="AG184" s="7" t="s">
        <v>59</v>
      </c>
      <c r="AH184" s="19" t="s">
        <v>1066</v>
      </c>
      <c r="AI184" s="19" t="s">
        <v>1059</v>
      </c>
      <c r="AJ184" s="83" t="s">
        <v>1093</v>
      </c>
      <c r="AK184" s="1" t="s">
        <v>1985</v>
      </c>
      <c r="AL184" s="19" t="s">
        <v>54</v>
      </c>
      <c r="AM184" s="87" t="s">
        <v>54</v>
      </c>
      <c r="AN184" s="19" t="s">
        <v>54</v>
      </c>
      <c r="AO184" s="19" t="s">
        <v>677</v>
      </c>
      <c r="AP184" s="23" t="s">
        <v>1136</v>
      </c>
      <c r="AQ184" s="7">
        <v>257</v>
      </c>
      <c r="AR184" s="16">
        <v>45530</v>
      </c>
      <c r="AU184" s="19" t="s">
        <v>54</v>
      </c>
      <c r="AV184" s="19" t="s">
        <v>54</v>
      </c>
      <c r="AW184" s="96">
        <v>45531</v>
      </c>
      <c r="AX184" s="96">
        <v>45652</v>
      </c>
      <c r="AY184" s="7" t="s">
        <v>61</v>
      </c>
      <c r="AZ184" s="7" t="s">
        <v>1146</v>
      </c>
      <c r="BA184" s="19" t="s">
        <v>54</v>
      </c>
      <c r="BB184" s="19" t="s">
        <v>54</v>
      </c>
      <c r="BC184" s="19" t="s">
        <v>54</v>
      </c>
      <c r="BD184" s="19" t="s">
        <v>54</v>
      </c>
    </row>
    <row r="185" spans="1:56" ht="15" customHeight="1" x14ac:dyDescent="0.2">
      <c r="A185" s="53" t="s">
        <v>920</v>
      </c>
      <c r="B185" s="8" t="s">
        <v>148</v>
      </c>
      <c r="C185" s="29" t="s">
        <v>921</v>
      </c>
      <c r="D185" s="30" t="s">
        <v>922</v>
      </c>
      <c r="E185" s="59">
        <v>45530</v>
      </c>
      <c r="F185" s="7" t="s">
        <v>350</v>
      </c>
      <c r="G185" s="7" t="s">
        <v>66</v>
      </c>
      <c r="H185" s="14" t="s">
        <v>985</v>
      </c>
      <c r="I185" s="7" t="s">
        <v>356</v>
      </c>
      <c r="J185" s="7" t="s">
        <v>62</v>
      </c>
      <c r="K185" s="7">
        <v>4</v>
      </c>
      <c r="L185" s="7" t="s">
        <v>459</v>
      </c>
      <c r="M185" s="7" t="s">
        <v>1003</v>
      </c>
      <c r="N185" s="7" t="s">
        <v>472</v>
      </c>
      <c r="O185" s="7">
        <v>272</v>
      </c>
      <c r="P185" s="9">
        <v>45505</v>
      </c>
      <c r="Q185" s="19">
        <v>17017713</v>
      </c>
      <c r="R185" s="7" t="s">
        <v>72</v>
      </c>
      <c r="S185" s="19">
        <v>15126856</v>
      </c>
      <c r="T185" s="19">
        <f>S185/4</f>
        <v>3781714</v>
      </c>
      <c r="Z185" s="19" t="s">
        <v>54</v>
      </c>
      <c r="AA185" s="19" t="s">
        <v>54</v>
      </c>
      <c r="AB185" s="19" t="s">
        <v>1037</v>
      </c>
      <c r="AC185" s="7" t="s">
        <v>549</v>
      </c>
      <c r="AD185" s="7" t="s">
        <v>1693</v>
      </c>
      <c r="AE185" s="7" t="s">
        <v>58</v>
      </c>
      <c r="AF185" s="7" t="s">
        <v>1042</v>
      </c>
      <c r="AG185" s="7" t="s">
        <v>1048</v>
      </c>
      <c r="AH185" s="19" t="s">
        <v>100</v>
      </c>
      <c r="AI185" s="19" t="s">
        <v>1067</v>
      </c>
      <c r="AJ185" s="83" t="s">
        <v>1093</v>
      </c>
      <c r="AK185" s="1" t="s">
        <v>1985</v>
      </c>
      <c r="AL185" s="19" t="s">
        <v>54</v>
      </c>
      <c r="AM185" s="87" t="s">
        <v>54</v>
      </c>
      <c r="AN185" s="19" t="s">
        <v>54</v>
      </c>
      <c r="AO185" s="19" t="s">
        <v>677</v>
      </c>
      <c r="AP185" s="23" t="s">
        <v>1137</v>
      </c>
      <c r="AQ185" s="7">
        <v>258</v>
      </c>
      <c r="AR185" s="16">
        <v>45531</v>
      </c>
      <c r="AU185" s="19" t="s">
        <v>54</v>
      </c>
      <c r="AV185" s="19" t="s">
        <v>54</v>
      </c>
      <c r="AW185" s="96">
        <v>45531</v>
      </c>
      <c r="AX185" s="96">
        <v>45652</v>
      </c>
      <c r="AY185" s="7" t="s">
        <v>61</v>
      </c>
      <c r="AZ185" s="7" t="s">
        <v>1146</v>
      </c>
      <c r="BA185" s="19" t="s">
        <v>54</v>
      </c>
      <c r="BB185" s="19" t="s">
        <v>54</v>
      </c>
      <c r="BC185" s="19" t="s">
        <v>54</v>
      </c>
      <c r="BD185" s="19" t="s">
        <v>54</v>
      </c>
    </row>
    <row r="186" spans="1:56" ht="15" customHeight="1" x14ac:dyDescent="0.2">
      <c r="A186" s="53" t="s">
        <v>923</v>
      </c>
      <c r="B186" s="8" t="s">
        <v>148</v>
      </c>
      <c r="C186" s="29" t="s">
        <v>924</v>
      </c>
      <c r="D186" s="30" t="s">
        <v>925</v>
      </c>
      <c r="E186" s="59">
        <v>45530</v>
      </c>
      <c r="F186" s="7" t="s">
        <v>350</v>
      </c>
      <c r="G186" s="7" t="s">
        <v>55</v>
      </c>
      <c r="H186" s="14" t="s">
        <v>986</v>
      </c>
      <c r="I186" s="7" t="s">
        <v>356</v>
      </c>
      <c r="J186" s="7" t="s">
        <v>358</v>
      </c>
      <c r="K186" s="7">
        <v>110</v>
      </c>
      <c r="L186" s="7" t="s">
        <v>451</v>
      </c>
      <c r="M186" s="7" t="s">
        <v>452</v>
      </c>
      <c r="N186" s="7" t="s">
        <v>468</v>
      </c>
      <c r="O186" s="7">
        <v>292</v>
      </c>
      <c r="P186" s="9">
        <v>45520</v>
      </c>
      <c r="Q186" s="19">
        <v>35687610</v>
      </c>
      <c r="R186" s="7" t="s">
        <v>72</v>
      </c>
      <c r="S186" s="19">
        <v>18684384</v>
      </c>
      <c r="T186" s="19">
        <f>S186/110*30</f>
        <v>5095741.0909090918</v>
      </c>
      <c r="Z186" s="21" t="s">
        <v>54</v>
      </c>
      <c r="AA186" s="21" t="s">
        <v>54</v>
      </c>
      <c r="AB186" s="19" t="s">
        <v>1038</v>
      </c>
      <c r="AC186" s="7" t="s">
        <v>549</v>
      </c>
      <c r="AD186" s="7" t="s">
        <v>1693</v>
      </c>
      <c r="AE186" s="19" t="s">
        <v>58</v>
      </c>
      <c r="AF186" s="19" t="s">
        <v>94</v>
      </c>
      <c r="AG186" s="19" t="s">
        <v>1049</v>
      </c>
      <c r="AH186" s="19" t="s">
        <v>579</v>
      </c>
      <c r="AI186" s="19" t="s">
        <v>78</v>
      </c>
      <c r="AJ186" s="83" t="s">
        <v>1094</v>
      </c>
      <c r="AK186" s="1" t="s">
        <v>1985</v>
      </c>
      <c r="AL186" s="19" t="s">
        <v>54</v>
      </c>
      <c r="AM186" s="87" t="s">
        <v>54</v>
      </c>
      <c r="AN186" s="19" t="s">
        <v>54</v>
      </c>
      <c r="AO186" s="19" t="s">
        <v>677</v>
      </c>
      <c r="AP186" s="23" t="s">
        <v>1142</v>
      </c>
      <c r="AQ186" s="7">
        <v>259</v>
      </c>
      <c r="AR186" s="16">
        <v>45531</v>
      </c>
      <c r="AU186" s="19" t="s">
        <v>54</v>
      </c>
      <c r="AV186" s="19" t="s">
        <v>54</v>
      </c>
      <c r="AW186" s="96">
        <v>45532</v>
      </c>
      <c r="AX186" s="96">
        <v>45643</v>
      </c>
      <c r="AY186" s="7" t="s">
        <v>751</v>
      </c>
      <c r="AZ186" s="14" t="s">
        <v>83</v>
      </c>
      <c r="BA186" s="21" t="s">
        <v>54</v>
      </c>
      <c r="BB186" s="21" t="s">
        <v>54</v>
      </c>
      <c r="BC186" s="21" t="s">
        <v>54</v>
      </c>
      <c r="BD186" s="21" t="s">
        <v>54</v>
      </c>
    </row>
    <row r="187" spans="1:56" ht="15" customHeight="1" x14ac:dyDescent="0.2">
      <c r="A187" s="53" t="s">
        <v>926</v>
      </c>
      <c r="B187" s="8" t="s">
        <v>148</v>
      </c>
      <c r="C187" s="29" t="s">
        <v>927</v>
      </c>
      <c r="D187" s="30" t="s">
        <v>928</v>
      </c>
      <c r="E187" s="59">
        <v>45531</v>
      </c>
      <c r="F187" s="7" t="s">
        <v>350</v>
      </c>
      <c r="G187" s="7" t="s">
        <v>55</v>
      </c>
      <c r="H187" s="14" t="s">
        <v>987</v>
      </c>
      <c r="I187" s="7" t="s">
        <v>356</v>
      </c>
      <c r="J187" s="7" t="s">
        <v>358</v>
      </c>
      <c r="K187" s="7">
        <v>105</v>
      </c>
      <c r="L187" s="7" t="s">
        <v>465</v>
      </c>
      <c r="M187" s="7" t="s">
        <v>466</v>
      </c>
      <c r="N187" s="7" t="s">
        <v>470</v>
      </c>
      <c r="O187" s="7">
        <v>247</v>
      </c>
      <c r="P187" s="9">
        <v>45495</v>
      </c>
      <c r="Q187" s="19">
        <v>46321740</v>
      </c>
      <c r="R187" s="7" t="s">
        <v>72</v>
      </c>
      <c r="S187" s="19">
        <v>32425218</v>
      </c>
      <c r="T187" s="19">
        <f>S187/105*30</f>
        <v>9264348</v>
      </c>
      <c r="Z187" s="19" t="s">
        <v>54</v>
      </c>
      <c r="AA187" s="19" t="s">
        <v>54</v>
      </c>
      <c r="AB187" s="19" t="s">
        <v>1039</v>
      </c>
      <c r="AC187" s="7" t="s">
        <v>549</v>
      </c>
      <c r="AD187" s="7" t="s">
        <v>1693</v>
      </c>
      <c r="AE187" s="7" t="s">
        <v>58</v>
      </c>
      <c r="AF187" s="7" t="s">
        <v>94</v>
      </c>
      <c r="AG187" s="7" t="s">
        <v>1050</v>
      </c>
      <c r="AH187" s="19" t="s">
        <v>97</v>
      </c>
      <c r="AI187" s="19" t="s">
        <v>78</v>
      </c>
      <c r="AJ187" s="83" t="s">
        <v>1095</v>
      </c>
      <c r="AK187" s="1" t="s">
        <v>1985</v>
      </c>
      <c r="AL187" s="19" t="s">
        <v>54</v>
      </c>
      <c r="AM187" s="87" t="s">
        <v>54</v>
      </c>
      <c r="AN187" s="19" t="s">
        <v>54</v>
      </c>
      <c r="AO187" s="19" t="s">
        <v>677</v>
      </c>
      <c r="AP187" s="23" t="s">
        <v>1131</v>
      </c>
      <c r="AQ187" s="7">
        <v>260</v>
      </c>
      <c r="AR187" s="16">
        <v>45531</v>
      </c>
      <c r="AU187" s="19" t="s">
        <v>54</v>
      </c>
      <c r="AV187" s="19" t="s">
        <v>54</v>
      </c>
      <c r="AW187" s="96">
        <v>45532</v>
      </c>
      <c r="AX187" s="96">
        <v>45668</v>
      </c>
      <c r="AY187" s="7" t="s">
        <v>750</v>
      </c>
      <c r="AZ187" s="19" t="s">
        <v>1145</v>
      </c>
      <c r="BA187" s="19" t="s">
        <v>54</v>
      </c>
      <c r="BB187" s="19" t="s">
        <v>54</v>
      </c>
      <c r="BC187" s="19" t="s">
        <v>54</v>
      </c>
      <c r="BD187" s="19" t="s">
        <v>54</v>
      </c>
    </row>
    <row r="188" spans="1:56" ht="15" customHeight="1" x14ac:dyDescent="0.2">
      <c r="A188" s="53" t="s">
        <v>1212</v>
      </c>
      <c r="B188" s="8" t="s">
        <v>148</v>
      </c>
      <c r="C188" s="29" t="s">
        <v>1307</v>
      </c>
      <c r="D188" s="30" t="s">
        <v>1402</v>
      </c>
      <c r="E188" s="59">
        <v>45533</v>
      </c>
      <c r="F188" s="7" t="s">
        <v>350</v>
      </c>
      <c r="G188" s="7" t="s">
        <v>55</v>
      </c>
      <c r="H188" s="14" t="s">
        <v>1554</v>
      </c>
      <c r="I188" s="7" t="s">
        <v>356</v>
      </c>
      <c r="J188" s="7" t="s">
        <v>358</v>
      </c>
      <c r="K188" s="7">
        <v>109</v>
      </c>
      <c r="L188" s="7" t="s">
        <v>457</v>
      </c>
      <c r="M188" s="7" t="s">
        <v>458</v>
      </c>
      <c r="N188" s="7" t="s">
        <v>468</v>
      </c>
      <c r="O188" s="7">
        <v>261</v>
      </c>
      <c r="P188" s="9">
        <v>45496</v>
      </c>
      <c r="Q188" s="19">
        <v>47500000</v>
      </c>
      <c r="R188" s="7" t="s">
        <v>72</v>
      </c>
      <c r="S188" s="19">
        <v>34516667</v>
      </c>
      <c r="T188" s="19">
        <f>S188/109*30</f>
        <v>9500000.0917431191</v>
      </c>
      <c r="Z188" s="19" t="s">
        <v>54</v>
      </c>
      <c r="AA188" s="19" t="s">
        <v>54</v>
      </c>
      <c r="AB188" s="19" t="s">
        <v>1653</v>
      </c>
      <c r="AC188" s="7" t="s">
        <v>549</v>
      </c>
      <c r="AD188" s="7" t="s">
        <v>1693</v>
      </c>
      <c r="AE188" s="7" t="s">
        <v>58</v>
      </c>
      <c r="AF188" s="7" t="s">
        <v>130</v>
      </c>
      <c r="AG188" s="7" t="s">
        <v>130</v>
      </c>
      <c r="AH188" s="19" t="s">
        <v>117</v>
      </c>
      <c r="AI188" s="19" t="s">
        <v>78</v>
      </c>
      <c r="AJ188" s="83" t="s">
        <v>1743</v>
      </c>
      <c r="AK188" s="1" t="s">
        <v>1985</v>
      </c>
      <c r="AL188" s="19" t="s">
        <v>54</v>
      </c>
      <c r="AM188" s="87" t="s">
        <v>54</v>
      </c>
      <c r="AN188" s="19" t="s">
        <v>54</v>
      </c>
      <c r="AO188" s="19" t="s">
        <v>677</v>
      </c>
      <c r="AP188" s="23" t="s">
        <v>1836</v>
      </c>
      <c r="AQ188" s="7">
        <v>264</v>
      </c>
      <c r="AR188" s="16">
        <v>45534</v>
      </c>
      <c r="AU188" s="17" t="s">
        <v>54</v>
      </c>
      <c r="AV188" s="7" t="s">
        <v>54</v>
      </c>
      <c r="AW188" s="96">
        <v>45537</v>
      </c>
      <c r="AX188" s="96">
        <v>45646</v>
      </c>
      <c r="AY188" s="7" t="s">
        <v>748</v>
      </c>
      <c r="AZ188" s="19" t="s">
        <v>766</v>
      </c>
      <c r="BA188" s="19" t="s">
        <v>54</v>
      </c>
      <c r="BB188" s="19" t="s">
        <v>54</v>
      </c>
      <c r="BC188" s="19" t="s">
        <v>54</v>
      </c>
      <c r="BD188" s="19" t="s">
        <v>54</v>
      </c>
    </row>
    <row r="189" spans="1:56" ht="15" customHeight="1" x14ac:dyDescent="0.2">
      <c r="A189" s="53" t="s">
        <v>1213</v>
      </c>
      <c r="B189" s="8" t="s">
        <v>148</v>
      </c>
      <c r="C189" s="29" t="s">
        <v>1308</v>
      </c>
      <c r="D189" s="30" t="s">
        <v>1403</v>
      </c>
      <c r="E189" s="59">
        <v>45532</v>
      </c>
      <c r="F189" s="7" t="s">
        <v>350</v>
      </c>
      <c r="G189" s="7" t="s">
        <v>55</v>
      </c>
      <c r="H189" s="14" t="s">
        <v>1555</v>
      </c>
      <c r="I189" s="7" t="s">
        <v>356</v>
      </c>
      <c r="J189" s="7" t="s">
        <v>358</v>
      </c>
      <c r="K189" s="7">
        <v>105</v>
      </c>
      <c r="L189" s="7" t="s">
        <v>455</v>
      </c>
      <c r="M189" s="7" t="s">
        <v>462</v>
      </c>
      <c r="N189" s="7" t="s">
        <v>470</v>
      </c>
      <c r="O189" s="7">
        <v>265</v>
      </c>
      <c r="P189" s="9">
        <v>45496</v>
      </c>
      <c r="Q189" s="19">
        <v>50000000</v>
      </c>
      <c r="R189" s="7" t="s">
        <v>72</v>
      </c>
      <c r="S189" s="19">
        <v>35000000</v>
      </c>
      <c r="T189" s="19">
        <f>S189/105*30</f>
        <v>10000000</v>
      </c>
      <c r="Z189" s="19" t="s">
        <v>54</v>
      </c>
      <c r="AA189" s="19" t="s">
        <v>54</v>
      </c>
      <c r="AB189" s="19" t="s">
        <v>1654</v>
      </c>
      <c r="AC189" s="7" t="s">
        <v>549</v>
      </c>
      <c r="AD189" s="7" t="s">
        <v>1693</v>
      </c>
      <c r="AE189" s="7" t="s">
        <v>58</v>
      </c>
      <c r="AF189" s="7" t="s">
        <v>94</v>
      </c>
      <c r="AG189" s="7" t="s">
        <v>1706</v>
      </c>
      <c r="AH189" s="19" t="s">
        <v>572</v>
      </c>
      <c r="AI189" s="19" t="s">
        <v>65</v>
      </c>
      <c r="AJ189" s="83" t="s">
        <v>1744</v>
      </c>
      <c r="AK189" s="1" t="s">
        <v>1985</v>
      </c>
      <c r="AL189" s="19" t="s">
        <v>54</v>
      </c>
      <c r="AM189" s="87" t="s">
        <v>54</v>
      </c>
      <c r="AN189" s="19" t="s">
        <v>54</v>
      </c>
      <c r="AO189" s="19" t="s">
        <v>677</v>
      </c>
      <c r="AP189" s="23" t="s">
        <v>1837</v>
      </c>
      <c r="AQ189" s="7">
        <v>263</v>
      </c>
      <c r="AR189" s="16">
        <v>45533</v>
      </c>
      <c r="AU189" s="19" t="s">
        <v>54</v>
      </c>
      <c r="AV189" s="19" t="s">
        <v>54</v>
      </c>
      <c r="AW189" s="96">
        <v>45537</v>
      </c>
      <c r="AX189" s="96">
        <v>45687</v>
      </c>
      <c r="AY189" s="7" t="s">
        <v>748</v>
      </c>
      <c r="AZ189" s="19" t="s">
        <v>766</v>
      </c>
      <c r="BA189" s="19" t="s">
        <v>54</v>
      </c>
      <c r="BB189" s="19" t="s">
        <v>54</v>
      </c>
      <c r="BC189" s="19" t="s">
        <v>54</v>
      </c>
      <c r="BD189" s="19" t="s">
        <v>54</v>
      </c>
    </row>
    <row r="190" spans="1:56" ht="15" customHeight="1" x14ac:dyDescent="0.2">
      <c r="A190" s="53" t="s">
        <v>929</v>
      </c>
      <c r="B190" s="8" t="s">
        <v>148</v>
      </c>
      <c r="C190" s="29" t="s">
        <v>930</v>
      </c>
      <c r="D190" s="30" t="s">
        <v>931</v>
      </c>
      <c r="E190" s="59">
        <v>45532</v>
      </c>
      <c r="F190" s="7" t="s">
        <v>350</v>
      </c>
      <c r="G190" s="7" t="s">
        <v>55</v>
      </c>
      <c r="H190" s="14" t="s">
        <v>988</v>
      </c>
      <c r="I190" s="7" t="s">
        <v>356</v>
      </c>
      <c r="J190" s="7" t="s">
        <v>62</v>
      </c>
      <c r="K190" s="7">
        <v>4</v>
      </c>
      <c r="L190" s="7" t="s">
        <v>451</v>
      </c>
      <c r="M190" s="7" t="s">
        <v>1003</v>
      </c>
      <c r="N190" s="7" t="s">
        <v>470</v>
      </c>
      <c r="O190" s="7">
        <v>296</v>
      </c>
      <c r="P190" s="9">
        <v>45525</v>
      </c>
      <c r="Q190" s="19">
        <v>32000000</v>
      </c>
      <c r="R190" s="7" t="s">
        <v>72</v>
      </c>
      <c r="S190" s="19">
        <v>32000000</v>
      </c>
      <c r="T190" s="19">
        <f>S190/4</f>
        <v>8000000</v>
      </c>
      <c r="Z190" s="19" t="s">
        <v>54</v>
      </c>
      <c r="AA190" s="19" t="s">
        <v>54</v>
      </c>
      <c r="AB190" s="19" t="s">
        <v>1040</v>
      </c>
      <c r="AC190" s="7" t="s">
        <v>549</v>
      </c>
      <c r="AD190" s="7" t="s">
        <v>1693</v>
      </c>
      <c r="AE190" s="7" t="s">
        <v>58</v>
      </c>
      <c r="AF190" s="7" t="s">
        <v>59</v>
      </c>
      <c r="AG190" s="7" t="s">
        <v>59</v>
      </c>
      <c r="AH190" s="19" t="s">
        <v>113</v>
      </c>
      <c r="AI190" s="19" t="s">
        <v>1068</v>
      </c>
      <c r="AJ190" s="83" t="s">
        <v>1096</v>
      </c>
      <c r="AK190" s="1" t="s">
        <v>1985</v>
      </c>
      <c r="AL190" s="19" t="s">
        <v>54</v>
      </c>
      <c r="AM190" s="87" t="s">
        <v>54</v>
      </c>
      <c r="AN190" s="19" t="s">
        <v>54</v>
      </c>
      <c r="AO190" s="19" t="s">
        <v>677</v>
      </c>
      <c r="AP190" s="23" t="s">
        <v>1143</v>
      </c>
      <c r="AQ190" s="7">
        <v>262</v>
      </c>
      <c r="AR190" s="16">
        <v>45532</v>
      </c>
      <c r="AU190" s="19" t="s">
        <v>54</v>
      </c>
      <c r="AV190" s="19" t="s">
        <v>54</v>
      </c>
      <c r="AW190" s="96">
        <v>45533</v>
      </c>
      <c r="AX190" s="96">
        <v>45654</v>
      </c>
      <c r="AY190" s="7" t="s">
        <v>61</v>
      </c>
      <c r="AZ190" s="7" t="s">
        <v>756</v>
      </c>
      <c r="BA190" s="19" t="s">
        <v>54</v>
      </c>
      <c r="BB190" s="19" t="s">
        <v>54</v>
      </c>
      <c r="BC190" s="19" t="s">
        <v>54</v>
      </c>
      <c r="BD190" s="19" t="s">
        <v>54</v>
      </c>
    </row>
    <row r="191" spans="1:56" ht="15" customHeight="1" x14ac:dyDescent="0.2">
      <c r="A191" s="53" t="s">
        <v>1214</v>
      </c>
      <c r="B191" s="8" t="s">
        <v>148</v>
      </c>
      <c r="C191" s="29" t="s">
        <v>1309</v>
      </c>
      <c r="D191" s="30" t="s">
        <v>1404</v>
      </c>
      <c r="E191" s="59">
        <v>45533</v>
      </c>
      <c r="F191" s="7" t="s">
        <v>350</v>
      </c>
      <c r="G191" s="7" t="s">
        <v>55</v>
      </c>
      <c r="H191" s="14" t="s">
        <v>1556</v>
      </c>
      <c r="I191" s="7" t="s">
        <v>356</v>
      </c>
      <c r="J191" s="7" t="s">
        <v>358</v>
      </c>
      <c r="K191" s="7">
        <v>105</v>
      </c>
      <c r="L191" s="7" t="s">
        <v>455</v>
      </c>
      <c r="M191" s="7" t="s">
        <v>462</v>
      </c>
      <c r="N191" s="7" t="s">
        <v>470</v>
      </c>
      <c r="O191" s="7">
        <v>297</v>
      </c>
      <c r="P191" s="9">
        <v>45526</v>
      </c>
      <c r="Q191" s="19">
        <v>46000000</v>
      </c>
      <c r="R191" s="7" t="s">
        <v>72</v>
      </c>
      <c r="S191" s="19">
        <v>40250000</v>
      </c>
      <c r="T191" s="19">
        <f>S191/105*30</f>
        <v>11500000</v>
      </c>
      <c r="Z191" s="19" t="s">
        <v>54</v>
      </c>
      <c r="AA191" s="19" t="s">
        <v>54</v>
      </c>
      <c r="AB191" s="19" t="s">
        <v>1655</v>
      </c>
      <c r="AC191" s="7" t="s">
        <v>550</v>
      </c>
      <c r="AD191" s="7" t="s">
        <v>1694</v>
      </c>
      <c r="AE191" s="7" t="s">
        <v>54</v>
      </c>
      <c r="AF191" s="7" t="s">
        <v>54</v>
      </c>
      <c r="AG191" s="7" t="s">
        <v>54</v>
      </c>
      <c r="AH191" s="19" t="s">
        <v>54</v>
      </c>
      <c r="AI191" s="19" t="s">
        <v>54</v>
      </c>
      <c r="AJ191" s="19" t="s">
        <v>54</v>
      </c>
      <c r="AK191" s="1" t="s">
        <v>1985</v>
      </c>
      <c r="AL191" s="19" t="s">
        <v>54</v>
      </c>
      <c r="AM191" s="87" t="s">
        <v>54</v>
      </c>
      <c r="AN191" s="19" t="s">
        <v>54</v>
      </c>
      <c r="AO191" s="19" t="s">
        <v>677</v>
      </c>
      <c r="AP191" s="23" t="s">
        <v>1838</v>
      </c>
      <c r="AQ191" s="7">
        <v>265</v>
      </c>
      <c r="AR191" s="16">
        <v>45534</v>
      </c>
      <c r="AU191" s="19" t="s">
        <v>54</v>
      </c>
      <c r="AV191" s="19" t="s">
        <v>54</v>
      </c>
      <c r="AW191" s="96">
        <v>45537</v>
      </c>
      <c r="AX191" s="96">
        <v>45642</v>
      </c>
      <c r="AY191" s="7" t="s">
        <v>748</v>
      </c>
      <c r="AZ191" s="19" t="s">
        <v>766</v>
      </c>
      <c r="BA191" s="19" t="s">
        <v>54</v>
      </c>
      <c r="BB191" s="19" t="s">
        <v>54</v>
      </c>
      <c r="BC191" s="19" t="s">
        <v>54</v>
      </c>
      <c r="BD191" s="19" t="s">
        <v>54</v>
      </c>
    </row>
    <row r="192" spans="1:56" ht="15" customHeight="1" x14ac:dyDescent="0.2">
      <c r="A192" s="53" t="s">
        <v>1215</v>
      </c>
      <c r="B192" s="8" t="s">
        <v>148</v>
      </c>
      <c r="C192" s="29" t="s">
        <v>1310</v>
      </c>
      <c r="D192" s="30" t="s">
        <v>1405</v>
      </c>
      <c r="E192" s="59">
        <v>45534</v>
      </c>
      <c r="F192" s="7" t="s">
        <v>350</v>
      </c>
      <c r="G192" s="7" t="s">
        <v>55</v>
      </c>
      <c r="H192" s="14" t="s">
        <v>1557</v>
      </c>
      <c r="I192" s="7" t="s">
        <v>356</v>
      </c>
      <c r="J192" s="7" t="s">
        <v>358</v>
      </c>
      <c r="K192" s="7">
        <v>105</v>
      </c>
      <c r="L192" s="7" t="s">
        <v>457</v>
      </c>
      <c r="M192" s="7" t="s">
        <v>461</v>
      </c>
      <c r="N192" s="7" t="s">
        <v>470</v>
      </c>
      <c r="O192" s="7">
        <v>257</v>
      </c>
      <c r="P192" s="9">
        <v>45496</v>
      </c>
      <c r="Q192" s="19">
        <v>48000000</v>
      </c>
      <c r="R192" s="7" t="s">
        <v>72</v>
      </c>
      <c r="S192" s="19">
        <v>30800000</v>
      </c>
      <c r="T192" s="19">
        <f>S192/105*30</f>
        <v>8800000</v>
      </c>
      <c r="Z192" s="19" t="s">
        <v>54</v>
      </c>
      <c r="AA192" s="19" t="s">
        <v>54</v>
      </c>
      <c r="AB192" s="19" t="s">
        <v>1656</v>
      </c>
      <c r="AC192" s="7" t="s">
        <v>549</v>
      </c>
      <c r="AD192" s="7" t="s">
        <v>1693</v>
      </c>
      <c r="AE192" s="7" t="s">
        <v>58</v>
      </c>
      <c r="AF192" s="7" t="s">
        <v>1707</v>
      </c>
      <c r="AG192" s="7" t="s">
        <v>1707</v>
      </c>
      <c r="AH192" s="19" t="s">
        <v>119</v>
      </c>
      <c r="AI192" s="19" t="s">
        <v>60</v>
      </c>
      <c r="AJ192" s="83" t="s">
        <v>1745</v>
      </c>
      <c r="AK192" s="1" t="s">
        <v>1985</v>
      </c>
      <c r="AL192" s="19" t="s">
        <v>54</v>
      </c>
      <c r="AM192" s="87" t="s">
        <v>54</v>
      </c>
      <c r="AN192" s="19" t="s">
        <v>54</v>
      </c>
      <c r="AO192" s="19" t="s">
        <v>677</v>
      </c>
      <c r="AP192" s="23" t="s">
        <v>1839</v>
      </c>
      <c r="AQ192" s="7">
        <v>266</v>
      </c>
      <c r="AR192" s="16">
        <v>45534</v>
      </c>
      <c r="AU192" s="19" t="s">
        <v>54</v>
      </c>
      <c r="AV192" s="19" t="s">
        <v>54</v>
      </c>
      <c r="AW192" s="96">
        <v>45537</v>
      </c>
      <c r="AX192" s="96">
        <v>45642</v>
      </c>
      <c r="AY192" s="7" t="s">
        <v>748</v>
      </c>
      <c r="AZ192" s="19" t="s">
        <v>766</v>
      </c>
      <c r="BA192" s="19" t="s">
        <v>54</v>
      </c>
      <c r="BB192" s="19" t="s">
        <v>54</v>
      </c>
      <c r="BC192" s="19" t="s">
        <v>54</v>
      </c>
      <c r="BD192" s="19" t="s">
        <v>54</v>
      </c>
    </row>
    <row r="193" spans="1:56" ht="15" customHeight="1" x14ac:dyDescent="0.2">
      <c r="A193" s="53" t="s">
        <v>1216</v>
      </c>
      <c r="B193" s="8" t="s">
        <v>148</v>
      </c>
      <c r="C193" s="29" t="s">
        <v>1311</v>
      </c>
      <c r="D193" s="30" t="s">
        <v>1406</v>
      </c>
      <c r="E193" s="59">
        <v>45534</v>
      </c>
      <c r="F193" s="7" t="s">
        <v>350</v>
      </c>
      <c r="G193" s="7" t="s">
        <v>55</v>
      </c>
      <c r="H193" s="14" t="s">
        <v>1558</v>
      </c>
      <c r="I193" s="7" t="s">
        <v>356</v>
      </c>
      <c r="J193" s="7" t="s">
        <v>358</v>
      </c>
      <c r="K193" s="7">
        <v>109</v>
      </c>
      <c r="L193" s="7" t="s">
        <v>455</v>
      </c>
      <c r="M193" s="7" t="s">
        <v>456</v>
      </c>
      <c r="N193" s="7" t="s">
        <v>468</v>
      </c>
      <c r="O193" s="7">
        <v>301</v>
      </c>
      <c r="P193" s="9">
        <v>45527</v>
      </c>
      <c r="Q193" s="19">
        <v>40500000</v>
      </c>
      <c r="R193" s="7" t="s">
        <v>72</v>
      </c>
      <c r="S193" s="19">
        <v>32700000</v>
      </c>
      <c r="T193" s="19">
        <f>S193/109*30</f>
        <v>9000000</v>
      </c>
      <c r="Z193" s="19" t="s">
        <v>54</v>
      </c>
      <c r="AA193" s="19" t="s">
        <v>54</v>
      </c>
      <c r="AB193" s="19" t="s">
        <v>1657</v>
      </c>
      <c r="AC193" s="7" t="s">
        <v>549</v>
      </c>
      <c r="AD193" s="7" t="s">
        <v>1693</v>
      </c>
      <c r="AE193" s="7" t="s">
        <v>58</v>
      </c>
      <c r="AF193" s="7" t="s">
        <v>59</v>
      </c>
      <c r="AG193" s="7" t="s">
        <v>59</v>
      </c>
      <c r="AH193" s="19" t="s">
        <v>1062</v>
      </c>
      <c r="AI193" s="19" t="s">
        <v>78</v>
      </c>
      <c r="AJ193" s="83" t="s">
        <v>1746</v>
      </c>
      <c r="AK193" s="1" t="s">
        <v>1985</v>
      </c>
      <c r="AL193" s="19" t="s">
        <v>54</v>
      </c>
      <c r="AM193" s="87" t="s">
        <v>54</v>
      </c>
      <c r="AN193" s="19" t="s">
        <v>54</v>
      </c>
      <c r="AO193" s="19" t="s">
        <v>677</v>
      </c>
      <c r="AP193" s="23" t="s">
        <v>1840</v>
      </c>
      <c r="AQ193" s="7">
        <v>268</v>
      </c>
      <c r="AR193" s="16">
        <v>45537</v>
      </c>
      <c r="AU193" s="7" t="s">
        <v>54</v>
      </c>
      <c r="AV193" s="16" t="s">
        <v>54</v>
      </c>
      <c r="AW193" s="96">
        <v>45537</v>
      </c>
      <c r="AX193" s="96">
        <v>45646</v>
      </c>
      <c r="AY193" s="7" t="s">
        <v>755</v>
      </c>
      <c r="AZ193" s="7" t="s">
        <v>758</v>
      </c>
      <c r="BA193" s="19" t="s">
        <v>54</v>
      </c>
      <c r="BB193" s="19" t="s">
        <v>54</v>
      </c>
      <c r="BC193" s="19" t="s">
        <v>54</v>
      </c>
      <c r="BD193" s="19" t="s">
        <v>54</v>
      </c>
    </row>
    <row r="194" spans="1:56" ht="15" customHeight="1" x14ac:dyDescent="0.2">
      <c r="A194" s="53" t="s">
        <v>1217</v>
      </c>
      <c r="B194" s="8" t="s">
        <v>148</v>
      </c>
      <c r="C194" s="29" t="s">
        <v>1312</v>
      </c>
      <c r="D194" s="30" t="s">
        <v>1407</v>
      </c>
      <c r="E194" s="59">
        <v>45534</v>
      </c>
      <c r="F194" s="7" t="s">
        <v>350</v>
      </c>
      <c r="G194" s="7" t="s">
        <v>55</v>
      </c>
      <c r="H194" s="14" t="s">
        <v>1559</v>
      </c>
      <c r="I194" s="7" t="s">
        <v>356</v>
      </c>
      <c r="J194" s="7" t="s">
        <v>358</v>
      </c>
      <c r="K194" s="7">
        <v>119</v>
      </c>
      <c r="L194" s="7" t="s">
        <v>63</v>
      </c>
      <c r="M194" s="7" t="s">
        <v>64</v>
      </c>
      <c r="N194" s="7" t="s">
        <v>54</v>
      </c>
      <c r="O194" s="7">
        <v>294</v>
      </c>
      <c r="P194" s="9">
        <v>45524</v>
      </c>
      <c r="Q194" s="19">
        <v>24000000</v>
      </c>
      <c r="R194" s="7" t="s">
        <v>57</v>
      </c>
      <c r="S194" s="19">
        <v>23800000</v>
      </c>
      <c r="T194" s="19">
        <f>S194/119*30</f>
        <v>6000000</v>
      </c>
      <c r="Z194" s="19" t="s">
        <v>54</v>
      </c>
      <c r="AA194" s="19" t="s">
        <v>54</v>
      </c>
      <c r="AB194" s="19" t="s">
        <v>1658</v>
      </c>
      <c r="AC194" s="7" t="s">
        <v>549</v>
      </c>
      <c r="AD194" s="7" t="s">
        <v>1693</v>
      </c>
      <c r="AE194" s="7" t="s">
        <v>58</v>
      </c>
      <c r="AF194" s="7" t="s">
        <v>59</v>
      </c>
      <c r="AG194" s="7" t="s">
        <v>59</v>
      </c>
      <c r="AH194" s="19" t="s">
        <v>119</v>
      </c>
      <c r="AI194" s="19" t="s">
        <v>78</v>
      </c>
      <c r="AJ194" s="83" t="s">
        <v>1747</v>
      </c>
      <c r="AK194" s="1" t="s">
        <v>1985</v>
      </c>
      <c r="AL194" s="19" t="s">
        <v>54</v>
      </c>
      <c r="AM194" s="87" t="s">
        <v>54</v>
      </c>
      <c r="AN194" s="19" t="s">
        <v>54</v>
      </c>
      <c r="AO194" s="19" t="s">
        <v>677</v>
      </c>
      <c r="AP194" s="23" t="s">
        <v>1841</v>
      </c>
      <c r="AQ194" s="7">
        <v>270</v>
      </c>
      <c r="AR194" s="16">
        <v>45537</v>
      </c>
      <c r="AU194" s="7" t="s">
        <v>54</v>
      </c>
      <c r="AV194" s="16" t="s">
        <v>54</v>
      </c>
      <c r="AW194" s="96">
        <v>45537</v>
      </c>
      <c r="AX194" s="96">
        <v>45656</v>
      </c>
      <c r="AY194" s="7" t="s">
        <v>761</v>
      </c>
      <c r="AZ194" s="7" t="s">
        <v>1147</v>
      </c>
      <c r="BA194" s="19" t="s">
        <v>54</v>
      </c>
      <c r="BB194" s="19" t="s">
        <v>54</v>
      </c>
      <c r="BC194" s="19" t="s">
        <v>54</v>
      </c>
      <c r="BD194" s="19" t="s">
        <v>54</v>
      </c>
    </row>
    <row r="195" spans="1:56" ht="15" customHeight="1" x14ac:dyDescent="0.2">
      <c r="A195" s="53" t="s">
        <v>1218</v>
      </c>
      <c r="B195" s="8" t="s">
        <v>148</v>
      </c>
      <c r="C195" s="29" t="s">
        <v>1313</v>
      </c>
      <c r="D195" s="30" t="s">
        <v>1408</v>
      </c>
      <c r="E195" s="59">
        <v>45534</v>
      </c>
      <c r="F195" s="7" t="s">
        <v>350</v>
      </c>
      <c r="G195" s="7" t="s">
        <v>55</v>
      </c>
      <c r="H195" s="14" t="s">
        <v>1560</v>
      </c>
      <c r="I195" s="7" t="s">
        <v>356</v>
      </c>
      <c r="J195" s="7" t="s">
        <v>358</v>
      </c>
      <c r="K195" s="7">
        <v>105</v>
      </c>
      <c r="L195" s="7" t="s">
        <v>457</v>
      </c>
      <c r="M195" s="7" t="s">
        <v>458</v>
      </c>
      <c r="N195" s="7" t="s">
        <v>468</v>
      </c>
      <c r="O195" s="7">
        <v>260</v>
      </c>
      <c r="P195" s="9">
        <v>45496</v>
      </c>
      <c r="Q195" s="19">
        <v>31050000</v>
      </c>
      <c r="R195" s="7" t="s">
        <v>72</v>
      </c>
      <c r="S195" s="19">
        <v>24150000</v>
      </c>
      <c r="T195" s="19">
        <f>S195/105*30</f>
        <v>6900000</v>
      </c>
      <c r="Z195" s="19" t="s">
        <v>54</v>
      </c>
      <c r="AA195" s="19" t="s">
        <v>54</v>
      </c>
      <c r="AB195" s="19" t="s">
        <v>507</v>
      </c>
      <c r="AC195" s="17" t="s">
        <v>549</v>
      </c>
      <c r="AD195" s="17" t="s">
        <v>1693</v>
      </c>
      <c r="AE195" s="14" t="s">
        <v>58</v>
      </c>
      <c r="AF195" s="14" t="s">
        <v>554</v>
      </c>
      <c r="AG195" s="14" t="s">
        <v>555</v>
      </c>
      <c r="AH195" s="14" t="s">
        <v>86</v>
      </c>
      <c r="AI195" s="14" t="s">
        <v>65</v>
      </c>
      <c r="AJ195" s="72" t="s">
        <v>637</v>
      </c>
      <c r="AK195" s="1" t="s">
        <v>1985</v>
      </c>
      <c r="AL195" s="14" t="s">
        <v>54</v>
      </c>
      <c r="AM195" s="89" t="s">
        <v>54</v>
      </c>
      <c r="AN195" s="14" t="s">
        <v>54</v>
      </c>
      <c r="AO195" s="19" t="s">
        <v>677</v>
      </c>
      <c r="AP195" s="23" t="s">
        <v>1842</v>
      </c>
      <c r="AQ195" s="7">
        <v>269</v>
      </c>
      <c r="AR195" s="16">
        <v>45537</v>
      </c>
      <c r="AU195" s="7" t="s">
        <v>54</v>
      </c>
      <c r="AV195" s="7" t="s">
        <v>54</v>
      </c>
      <c r="AW195" s="96">
        <v>45538</v>
      </c>
      <c r="AX195" s="96">
        <v>45643</v>
      </c>
      <c r="AY195" s="7" t="s">
        <v>748</v>
      </c>
      <c r="AZ195" s="19" t="s">
        <v>766</v>
      </c>
      <c r="BA195" s="19" t="s">
        <v>54</v>
      </c>
      <c r="BB195" s="19" t="s">
        <v>54</v>
      </c>
      <c r="BC195" s="19" t="s">
        <v>54</v>
      </c>
      <c r="BD195" s="19" t="s">
        <v>54</v>
      </c>
    </row>
    <row r="196" spans="1:56" ht="15" customHeight="1" x14ac:dyDescent="0.2">
      <c r="A196" s="53" t="s">
        <v>1219</v>
      </c>
      <c r="B196" s="8" t="s">
        <v>148</v>
      </c>
      <c r="C196" s="29" t="s">
        <v>1314</v>
      </c>
      <c r="D196" s="30" t="s">
        <v>1409</v>
      </c>
      <c r="E196" s="59">
        <v>45534</v>
      </c>
      <c r="F196" s="7" t="s">
        <v>350</v>
      </c>
      <c r="G196" s="7" t="s">
        <v>55</v>
      </c>
      <c r="H196" s="14" t="s">
        <v>1561</v>
      </c>
      <c r="I196" s="7" t="s">
        <v>356</v>
      </c>
      <c r="J196" s="7" t="s">
        <v>358</v>
      </c>
      <c r="K196" s="7">
        <v>105</v>
      </c>
      <c r="L196" s="7" t="s">
        <v>465</v>
      </c>
      <c r="M196" s="7" t="s">
        <v>1000</v>
      </c>
      <c r="N196" s="7" t="s">
        <v>468</v>
      </c>
      <c r="O196" s="7">
        <v>248</v>
      </c>
      <c r="P196" s="9">
        <v>45495</v>
      </c>
      <c r="Q196" s="19">
        <v>40387220</v>
      </c>
      <c r="R196" s="7" t="s">
        <v>72</v>
      </c>
      <c r="S196" s="19">
        <v>28271054</v>
      </c>
      <c r="T196" s="19">
        <f>S196/105*30</f>
        <v>8077444.0000000009</v>
      </c>
      <c r="Z196" s="19" t="s">
        <v>54</v>
      </c>
      <c r="AA196" s="19" t="s">
        <v>54</v>
      </c>
      <c r="AB196" s="19" t="s">
        <v>1659</v>
      </c>
      <c r="AC196" s="7" t="s">
        <v>549</v>
      </c>
      <c r="AD196" s="7" t="s">
        <v>1693</v>
      </c>
      <c r="AE196" s="7" t="s">
        <v>58</v>
      </c>
      <c r="AF196" s="7" t="s">
        <v>108</v>
      </c>
      <c r="AG196" s="7" t="s">
        <v>81</v>
      </c>
      <c r="AH196" s="19" t="s">
        <v>144</v>
      </c>
      <c r="AI196" s="19" t="s">
        <v>78</v>
      </c>
      <c r="AJ196" s="83" t="s">
        <v>1748</v>
      </c>
      <c r="AK196" s="1" t="s">
        <v>1985</v>
      </c>
      <c r="AL196" s="19" t="s">
        <v>54</v>
      </c>
      <c r="AM196" s="87" t="s">
        <v>54</v>
      </c>
      <c r="AN196" s="19" t="s">
        <v>54</v>
      </c>
      <c r="AO196" s="19" t="s">
        <v>677</v>
      </c>
      <c r="AP196" s="23" t="s">
        <v>1843</v>
      </c>
      <c r="AQ196" s="7">
        <v>267</v>
      </c>
      <c r="AR196" s="16">
        <v>45537</v>
      </c>
      <c r="AU196" s="7" t="s">
        <v>54</v>
      </c>
      <c r="AV196" s="16" t="s">
        <v>54</v>
      </c>
      <c r="AW196" s="96">
        <v>45538</v>
      </c>
      <c r="AX196" s="96">
        <v>45656</v>
      </c>
      <c r="AY196" s="7" t="s">
        <v>750</v>
      </c>
      <c r="AZ196" s="19" t="s">
        <v>1145</v>
      </c>
      <c r="BA196" s="19" t="s">
        <v>54</v>
      </c>
      <c r="BB196" s="19" t="s">
        <v>54</v>
      </c>
      <c r="BC196" s="19" t="s">
        <v>54</v>
      </c>
      <c r="BD196" s="19" t="s">
        <v>54</v>
      </c>
    </row>
    <row r="197" spans="1:56" ht="15" customHeight="1" x14ac:dyDescent="0.2">
      <c r="A197" s="53" t="s">
        <v>1220</v>
      </c>
      <c r="B197" s="8" t="s">
        <v>148</v>
      </c>
      <c r="C197" s="29" t="s">
        <v>1315</v>
      </c>
      <c r="D197" s="30" t="s">
        <v>1410</v>
      </c>
      <c r="E197" s="59">
        <v>45537</v>
      </c>
      <c r="F197" s="7" t="s">
        <v>350</v>
      </c>
      <c r="G197" s="7" t="s">
        <v>66</v>
      </c>
      <c r="H197" s="14" t="s">
        <v>1562</v>
      </c>
      <c r="I197" s="7" t="s">
        <v>356</v>
      </c>
      <c r="J197" s="7" t="s">
        <v>358</v>
      </c>
      <c r="K197" s="7">
        <v>116</v>
      </c>
      <c r="L197" s="7" t="s">
        <v>459</v>
      </c>
      <c r="M197" s="7" t="s">
        <v>460</v>
      </c>
      <c r="N197" s="7" t="s">
        <v>71</v>
      </c>
      <c r="O197" s="7">
        <v>281</v>
      </c>
      <c r="P197" s="9">
        <v>45505</v>
      </c>
      <c r="Q197" s="19">
        <v>13614170</v>
      </c>
      <c r="R197" s="7" t="s">
        <v>72</v>
      </c>
      <c r="S197" s="19">
        <v>11698101</v>
      </c>
      <c r="T197" s="19">
        <f>S197/116*30</f>
        <v>3025370.9482758623</v>
      </c>
      <c r="Z197" s="19" t="s">
        <v>54</v>
      </c>
      <c r="AA197" s="19" t="s">
        <v>54</v>
      </c>
      <c r="AB197" s="19" t="s">
        <v>1660</v>
      </c>
      <c r="AC197" s="7" t="s">
        <v>549</v>
      </c>
      <c r="AD197" s="7" t="s">
        <v>1693</v>
      </c>
      <c r="AE197" s="7" t="s">
        <v>58</v>
      </c>
      <c r="AF197" s="7" t="s">
        <v>130</v>
      </c>
      <c r="AG197" s="7" t="s">
        <v>59</v>
      </c>
      <c r="AH197" s="19" t="s">
        <v>144</v>
      </c>
      <c r="AI197" s="19" t="s">
        <v>1059</v>
      </c>
      <c r="AJ197" s="83" t="s">
        <v>1749</v>
      </c>
      <c r="AK197" s="1" t="s">
        <v>1985</v>
      </c>
      <c r="AL197" s="19" t="s">
        <v>54</v>
      </c>
      <c r="AM197" s="87" t="s">
        <v>54</v>
      </c>
      <c r="AN197" s="19" t="s">
        <v>54</v>
      </c>
      <c r="AO197" s="19" t="s">
        <v>677</v>
      </c>
      <c r="AP197" s="23" t="s">
        <v>1136</v>
      </c>
      <c r="AQ197" s="7">
        <v>272</v>
      </c>
      <c r="AR197" s="16">
        <v>45537</v>
      </c>
      <c r="AU197" s="7" t="s">
        <v>54</v>
      </c>
      <c r="AV197" s="16" t="s">
        <v>54</v>
      </c>
      <c r="AW197" s="96">
        <v>45538</v>
      </c>
      <c r="AX197" s="96">
        <v>45654</v>
      </c>
      <c r="AY197" s="7" t="s">
        <v>61</v>
      </c>
      <c r="AZ197" s="7" t="s">
        <v>1146</v>
      </c>
      <c r="BA197" s="19" t="s">
        <v>54</v>
      </c>
      <c r="BB197" s="19" t="s">
        <v>54</v>
      </c>
      <c r="BC197" s="19" t="s">
        <v>54</v>
      </c>
      <c r="BD197" s="19" t="s">
        <v>54</v>
      </c>
    </row>
    <row r="198" spans="1:56" ht="15" customHeight="1" x14ac:dyDescent="0.2">
      <c r="A198" s="53" t="s">
        <v>1221</v>
      </c>
      <c r="B198" s="8" t="s">
        <v>148</v>
      </c>
      <c r="C198" s="29" t="s">
        <v>1316</v>
      </c>
      <c r="D198" s="30" t="s">
        <v>1411</v>
      </c>
      <c r="E198" s="59">
        <v>45538</v>
      </c>
      <c r="F198" s="7" t="s">
        <v>350</v>
      </c>
      <c r="G198" s="7" t="s">
        <v>55</v>
      </c>
      <c r="H198" s="14" t="s">
        <v>1563</v>
      </c>
      <c r="I198" s="7" t="s">
        <v>356</v>
      </c>
      <c r="J198" s="7" t="s">
        <v>358</v>
      </c>
      <c r="K198" s="7">
        <v>105</v>
      </c>
      <c r="L198" s="7" t="s">
        <v>465</v>
      </c>
      <c r="M198" s="7" t="s">
        <v>466</v>
      </c>
      <c r="N198" s="7" t="s">
        <v>470</v>
      </c>
      <c r="O198" s="7">
        <v>241</v>
      </c>
      <c r="P198" s="9">
        <v>45495</v>
      </c>
      <c r="Q198" s="19">
        <v>61682292</v>
      </c>
      <c r="R198" s="7" t="s">
        <v>72</v>
      </c>
      <c r="S198" s="19">
        <v>53972006</v>
      </c>
      <c r="T198" s="19">
        <f>S198/105*30</f>
        <v>15420573.142857142</v>
      </c>
      <c r="Z198" s="7" t="s">
        <v>54</v>
      </c>
      <c r="AA198" s="7" t="s">
        <v>54</v>
      </c>
      <c r="AB198" s="7" t="s">
        <v>501</v>
      </c>
      <c r="AC198" s="17" t="s">
        <v>550</v>
      </c>
      <c r="AD198" s="17" t="s">
        <v>1694</v>
      </c>
      <c r="AE198" s="7" t="s">
        <v>54</v>
      </c>
      <c r="AF198" s="7" t="s">
        <v>54</v>
      </c>
      <c r="AG198" s="7" t="s">
        <v>54</v>
      </c>
      <c r="AH198" s="7" t="s">
        <v>54</v>
      </c>
      <c r="AI198" s="7" t="s">
        <v>54</v>
      </c>
      <c r="AJ198" s="72" t="s">
        <v>54</v>
      </c>
      <c r="AK198" s="1" t="s">
        <v>1985</v>
      </c>
      <c r="AL198" s="7" t="s">
        <v>54</v>
      </c>
      <c r="AM198" s="87" t="s">
        <v>54</v>
      </c>
      <c r="AN198" s="7" t="s">
        <v>54</v>
      </c>
      <c r="AO198" s="19" t="s">
        <v>677</v>
      </c>
      <c r="AP198" s="23" t="s">
        <v>1844</v>
      </c>
      <c r="AQ198" s="7">
        <v>277</v>
      </c>
      <c r="AR198" s="16">
        <v>45538</v>
      </c>
      <c r="AU198" s="19" t="s">
        <v>54</v>
      </c>
      <c r="AV198" s="19" t="s">
        <v>54</v>
      </c>
      <c r="AW198" s="96">
        <v>45540</v>
      </c>
      <c r="AX198" s="96">
        <v>45645</v>
      </c>
      <c r="AY198" s="7" t="s">
        <v>750</v>
      </c>
      <c r="AZ198" s="19" t="s">
        <v>1145</v>
      </c>
      <c r="BA198" s="7" t="s">
        <v>54</v>
      </c>
      <c r="BB198" s="7" t="s">
        <v>54</v>
      </c>
      <c r="BC198" s="7" t="s">
        <v>54</v>
      </c>
      <c r="BD198" s="7" t="s">
        <v>54</v>
      </c>
    </row>
    <row r="199" spans="1:56" ht="15" customHeight="1" x14ac:dyDescent="0.2">
      <c r="A199" s="53" t="s">
        <v>1222</v>
      </c>
      <c r="B199" s="8" t="s">
        <v>148</v>
      </c>
      <c r="C199" s="29" t="s">
        <v>1317</v>
      </c>
      <c r="D199" s="30" t="s">
        <v>1412</v>
      </c>
      <c r="E199" s="59">
        <v>45538</v>
      </c>
      <c r="F199" s="7" t="s">
        <v>350</v>
      </c>
      <c r="G199" s="7" t="s">
        <v>66</v>
      </c>
      <c r="H199" s="14" t="s">
        <v>1564</v>
      </c>
      <c r="I199" s="7" t="s">
        <v>356</v>
      </c>
      <c r="J199" s="7" t="s">
        <v>358</v>
      </c>
      <c r="K199" s="7">
        <v>115</v>
      </c>
      <c r="L199" s="7" t="s">
        <v>451</v>
      </c>
      <c r="M199" s="7" t="s">
        <v>1003</v>
      </c>
      <c r="N199" s="7" t="s">
        <v>470</v>
      </c>
      <c r="O199" s="7">
        <v>279</v>
      </c>
      <c r="P199" s="9">
        <v>45505</v>
      </c>
      <c r="Q199" s="19">
        <v>13614170</v>
      </c>
      <c r="R199" s="7" t="s">
        <v>72</v>
      </c>
      <c r="S199" s="37">
        <v>11597256</v>
      </c>
      <c r="T199" s="19">
        <f>S199/115*30</f>
        <v>3025371.1304347827</v>
      </c>
      <c r="Z199" s="7" t="s">
        <v>54</v>
      </c>
      <c r="AA199" s="7" t="s">
        <v>54</v>
      </c>
      <c r="AB199" s="19" t="s">
        <v>1661</v>
      </c>
      <c r="AC199" s="7" t="s">
        <v>549</v>
      </c>
      <c r="AD199" s="7" t="s">
        <v>1693</v>
      </c>
      <c r="AE199" s="19" t="s">
        <v>58</v>
      </c>
      <c r="AF199" s="19" t="s">
        <v>59</v>
      </c>
      <c r="AG199" s="19" t="s">
        <v>59</v>
      </c>
      <c r="AH199" s="19" t="s">
        <v>144</v>
      </c>
      <c r="AI199" s="19" t="s">
        <v>1059</v>
      </c>
      <c r="AJ199" s="83" t="s">
        <v>1750</v>
      </c>
      <c r="AK199" s="1" t="s">
        <v>1985</v>
      </c>
      <c r="AL199" s="19" t="s">
        <v>54</v>
      </c>
      <c r="AM199" s="87" t="s">
        <v>54</v>
      </c>
      <c r="AN199" s="19" t="s">
        <v>54</v>
      </c>
      <c r="AO199" s="19" t="s">
        <v>677</v>
      </c>
      <c r="AP199" s="23" t="s">
        <v>1845</v>
      </c>
      <c r="AQ199" s="7">
        <v>276</v>
      </c>
      <c r="AR199" s="16">
        <v>45538</v>
      </c>
      <c r="AU199" s="19" t="s">
        <v>54</v>
      </c>
      <c r="AV199" s="19" t="s">
        <v>54</v>
      </c>
      <c r="AW199" s="96">
        <v>45539</v>
      </c>
      <c r="AX199" s="96">
        <v>45654</v>
      </c>
      <c r="AY199" s="7" t="s">
        <v>61</v>
      </c>
      <c r="AZ199" s="7" t="s">
        <v>1146</v>
      </c>
      <c r="BA199" s="7" t="s">
        <v>54</v>
      </c>
      <c r="BB199" s="7" t="s">
        <v>54</v>
      </c>
      <c r="BC199" s="7" t="s">
        <v>54</v>
      </c>
      <c r="BD199" s="7" t="s">
        <v>54</v>
      </c>
    </row>
    <row r="200" spans="1:56" ht="15" customHeight="1" x14ac:dyDescent="0.2">
      <c r="A200" s="53" t="s">
        <v>1223</v>
      </c>
      <c r="B200" s="8" t="s">
        <v>148</v>
      </c>
      <c r="C200" s="29" t="s">
        <v>1318</v>
      </c>
      <c r="D200" s="30" t="s">
        <v>1413</v>
      </c>
      <c r="E200" s="59">
        <v>45538</v>
      </c>
      <c r="F200" s="7" t="s">
        <v>350</v>
      </c>
      <c r="G200" s="7" t="s">
        <v>66</v>
      </c>
      <c r="H200" s="14" t="s">
        <v>1565</v>
      </c>
      <c r="I200" s="7" t="s">
        <v>356</v>
      </c>
      <c r="J200" s="7" t="s">
        <v>358</v>
      </c>
      <c r="K200" s="7">
        <v>115</v>
      </c>
      <c r="L200" s="7" t="s">
        <v>459</v>
      </c>
      <c r="M200" s="7" t="s">
        <v>460</v>
      </c>
      <c r="N200" s="7" t="s">
        <v>71</v>
      </c>
      <c r="O200" s="7">
        <v>287</v>
      </c>
      <c r="P200" s="9">
        <v>45512</v>
      </c>
      <c r="Q200" s="19">
        <v>13614170</v>
      </c>
      <c r="R200" s="7" t="s">
        <v>72</v>
      </c>
      <c r="S200" s="37">
        <v>11597256</v>
      </c>
      <c r="T200" s="19">
        <f>S200/115*30</f>
        <v>3025371.1304347827</v>
      </c>
      <c r="Z200" s="7" t="s">
        <v>54</v>
      </c>
      <c r="AA200" s="7" t="s">
        <v>54</v>
      </c>
      <c r="AB200" s="19" t="s">
        <v>1662</v>
      </c>
      <c r="AC200" s="7" t="s">
        <v>549</v>
      </c>
      <c r="AD200" s="7" t="s">
        <v>1693</v>
      </c>
      <c r="AE200" s="19" t="s">
        <v>58</v>
      </c>
      <c r="AF200" s="19" t="s">
        <v>59</v>
      </c>
      <c r="AG200" s="19" t="s">
        <v>59</v>
      </c>
      <c r="AH200" s="19" t="s">
        <v>144</v>
      </c>
      <c r="AI200" s="19" t="s">
        <v>1061</v>
      </c>
      <c r="AJ200" s="83" t="s">
        <v>1751</v>
      </c>
      <c r="AK200" s="1" t="s">
        <v>1985</v>
      </c>
      <c r="AL200" s="19" t="s">
        <v>54</v>
      </c>
      <c r="AM200" s="87" t="s">
        <v>54</v>
      </c>
      <c r="AN200" s="19" t="s">
        <v>54</v>
      </c>
      <c r="AO200" s="19" t="s">
        <v>677</v>
      </c>
      <c r="AP200" s="23" t="s">
        <v>1136</v>
      </c>
      <c r="AQ200" s="7">
        <v>285</v>
      </c>
      <c r="AR200" s="16">
        <v>45540</v>
      </c>
      <c r="AU200" s="32" t="s">
        <v>54</v>
      </c>
      <c r="AV200" s="32" t="s">
        <v>54</v>
      </c>
      <c r="AW200" s="96">
        <v>45540</v>
      </c>
      <c r="AX200" s="96">
        <v>45654</v>
      </c>
      <c r="AY200" s="7" t="s">
        <v>61</v>
      </c>
      <c r="AZ200" s="7" t="s">
        <v>1146</v>
      </c>
      <c r="BA200" s="7" t="s">
        <v>54</v>
      </c>
      <c r="BB200" s="7" t="s">
        <v>54</v>
      </c>
      <c r="BC200" s="7" t="s">
        <v>54</v>
      </c>
      <c r="BD200" s="7" t="s">
        <v>54</v>
      </c>
    </row>
    <row r="201" spans="1:56" ht="15" customHeight="1" x14ac:dyDescent="0.2">
      <c r="A201" s="53" t="s">
        <v>1224</v>
      </c>
      <c r="B201" s="8" t="s">
        <v>148</v>
      </c>
      <c r="C201" s="29" t="s">
        <v>1319</v>
      </c>
      <c r="D201" s="30" t="s">
        <v>1414</v>
      </c>
      <c r="E201" s="59">
        <v>45539</v>
      </c>
      <c r="F201" s="7" t="s">
        <v>350</v>
      </c>
      <c r="G201" s="7" t="s">
        <v>66</v>
      </c>
      <c r="H201" s="14" t="s">
        <v>1566</v>
      </c>
      <c r="I201" s="7" t="s">
        <v>356</v>
      </c>
      <c r="J201" s="7" t="s">
        <v>358</v>
      </c>
      <c r="K201" s="7">
        <v>116</v>
      </c>
      <c r="L201" s="7" t="s">
        <v>451</v>
      </c>
      <c r="M201" s="7" t="s">
        <v>1003</v>
      </c>
      <c r="N201" s="7" t="s">
        <v>470</v>
      </c>
      <c r="O201" s="7">
        <v>278</v>
      </c>
      <c r="P201" s="9">
        <v>45505</v>
      </c>
      <c r="Q201" s="19">
        <v>13614170</v>
      </c>
      <c r="R201" s="7" t="s">
        <v>72</v>
      </c>
      <c r="S201" s="37">
        <v>11698101</v>
      </c>
      <c r="T201" s="19">
        <f>S201/116*30</f>
        <v>3025370.9482758623</v>
      </c>
      <c r="Z201" s="19" t="s">
        <v>54</v>
      </c>
      <c r="AA201" s="19" t="s">
        <v>54</v>
      </c>
      <c r="AB201" s="19" t="s">
        <v>1663</v>
      </c>
      <c r="AC201" s="7" t="s">
        <v>549</v>
      </c>
      <c r="AD201" s="7" t="s">
        <v>1693</v>
      </c>
      <c r="AE201" s="19" t="s">
        <v>58</v>
      </c>
      <c r="AF201" s="19" t="s">
        <v>59</v>
      </c>
      <c r="AG201" s="19" t="s">
        <v>59</v>
      </c>
      <c r="AH201" s="19" t="s">
        <v>144</v>
      </c>
      <c r="AI201" s="19" t="s">
        <v>1719</v>
      </c>
      <c r="AJ201" s="83" t="s">
        <v>1752</v>
      </c>
      <c r="AK201" s="1" t="s">
        <v>1985</v>
      </c>
      <c r="AL201" s="19" t="s">
        <v>54</v>
      </c>
      <c r="AM201" s="87" t="s">
        <v>54</v>
      </c>
      <c r="AN201" s="19" t="s">
        <v>54</v>
      </c>
      <c r="AO201" s="19" t="s">
        <v>677</v>
      </c>
      <c r="AP201" s="23" t="s">
        <v>1136</v>
      </c>
      <c r="AQ201" s="7">
        <v>279</v>
      </c>
      <c r="AR201" s="16">
        <v>45540</v>
      </c>
      <c r="AU201" s="32" t="s">
        <v>54</v>
      </c>
      <c r="AV201" s="32" t="s">
        <v>54</v>
      </c>
      <c r="AW201" s="96">
        <v>45540</v>
      </c>
      <c r="AX201" s="96">
        <v>45656</v>
      </c>
      <c r="AY201" s="7" t="s">
        <v>61</v>
      </c>
      <c r="AZ201" s="7" t="s">
        <v>1146</v>
      </c>
      <c r="BA201" s="19" t="s">
        <v>54</v>
      </c>
      <c r="BB201" s="19" t="s">
        <v>54</v>
      </c>
      <c r="BC201" s="19" t="s">
        <v>54</v>
      </c>
      <c r="BD201" s="19" t="s">
        <v>54</v>
      </c>
    </row>
    <row r="202" spans="1:56" ht="15" customHeight="1" x14ac:dyDescent="0.2">
      <c r="A202" s="53" t="s">
        <v>1225</v>
      </c>
      <c r="B202" s="8" t="s">
        <v>148</v>
      </c>
      <c r="C202" s="29" t="s">
        <v>1320</v>
      </c>
      <c r="D202" s="30" t="s">
        <v>1415</v>
      </c>
      <c r="E202" s="59">
        <v>45539</v>
      </c>
      <c r="F202" s="7" t="s">
        <v>350</v>
      </c>
      <c r="G202" s="7" t="s">
        <v>55</v>
      </c>
      <c r="H202" s="14" t="s">
        <v>1567</v>
      </c>
      <c r="I202" s="7" t="s">
        <v>356</v>
      </c>
      <c r="J202" s="7" t="s">
        <v>358</v>
      </c>
      <c r="K202" s="7">
        <v>115</v>
      </c>
      <c r="L202" s="7" t="s">
        <v>451</v>
      </c>
      <c r="M202" s="7" t="s">
        <v>1612</v>
      </c>
      <c r="N202" s="7" t="s">
        <v>1608</v>
      </c>
      <c r="O202" s="7">
        <v>277</v>
      </c>
      <c r="P202" s="9">
        <v>45505</v>
      </c>
      <c r="Q202" s="19">
        <v>13614170</v>
      </c>
      <c r="R202" s="7" t="s">
        <v>72</v>
      </c>
      <c r="S202" s="37">
        <v>11597256</v>
      </c>
      <c r="T202" s="19">
        <f>S202/115*30</f>
        <v>3025371.1304347827</v>
      </c>
      <c r="Z202" s="19" t="s">
        <v>54</v>
      </c>
      <c r="AA202" s="19" t="s">
        <v>54</v>
      </c>
      <c r="AB202" s="19" t="s">
        <v>1664</v>
      </c>
      <c r="AC202" s="7" t="s">
        <v>549</v>
      </c>
      <c r="AD202" s="7" t="s">
        <v>1693</v>
      </c>
      <c r="AE202" s="19" t="s">
        <v>58</v>
      </c>
      <c r="AF202" s="19" t="s">
        <v>59</v>
      </c>
      <c r="AG202" s="19" t="s">
        <v>59</v>
      </c>
      <c r="AH202" s="19" t="s">
        <v>144</v>
      </c>
      <c r="AI202" s="19" t="s">
        <v>1059</v>
      </c>
      <c r="AJ202" s="83" t="s">
        <v>1753</v>
      </c>
      <c r="AK202" s="1" t="s">
        <v>1985</v>
      </c>
      <c r="AL202" s="19" t="s">
        <v>54</v>
      </c>
      <c r="AM202" s="87" t="s">
        <v>54</v>
      </c>
      <c r="AN202" s="19" t="s">
        <v>54</v>
      </c>
      <c r="AO202" s="19" t="s">
        <v>677</v>
      </c>
      <c r="AP202" s="23" t="s">
        <v>1136</v>
      </c>
      <c r="AQ202" s="7">
        <v>280</v>
      </c>
      <c r="AR202" s="16">
        <v>45540</v>
      </c>
      <c r="AU202" s="32" t="s">
        <v>54</v>
      </c>
      <c r="AV202" s="32" t="s">
        <v>54</v>
      </c>
      <c r="AW202" s="96">
        <v>45540</v>
      </c>
      <c r="AX202" s="96">
        <v>45655</v>
      </c>
      <c r="AY202" s="7" t="s">
        <v>61</v>
      </c>
      <c r="AZ202" s="7" t="s">
        <v>1146</v>
      </c>
      <c r="BA202" s="19" t="s">
        <v>54</v>
      </c>
      <c r="BB202" s="19" t="s">
        <v>54</v>
      </c>
      <c r="BC202" s="19" t="s">
        <v>54</v>
      </c>
      <c r="BD202" s="19" t="s">
        <v>54</v>
      </c>
    </row>
    <row r="203" spans="1:56" ht="15" customHeight="1" x14ac:dyDescent="0.2">
      <c r="A203" s="53" t="s">
        <v>1226</v>
      </c>
      <c r="B203" s="8" t="s">
        <v>148</v>
      </c>
      <c r="C203" s="29" t="s">
        <v>1321</v>
      </c>
      <c r="D203" s="30" t="s">
        <v>1416</v>
      </c>
      <c r="E203" s="59">
        <v>45540</v>
      </c>
      <c r="F203" s="7" t="s">
        <v>350</v>
      </c>
      <c r="G203" s="7" t="s">
        <v>55</v>
      </c>
      <c r="H203" s="14" t="s">
        <v>1568</v>
      </c>
      <c r="I203" s="7" t="s">
        <v>356</v>
      </c>
      <c r="J203" s="7" t="s">
        <v>358</v>
      </c>
      <c r="K203" s="7">
        <v>73</v>
      </c>
      <c r="L203" s="7" t="s">
        <v>465</v>
      </c>
      <c r="M203" s="7" t="s">
        <v>1000</v>
      </c>
      <c r="N203" s="7" t="s">
        <v>467</v>
      </c>
      <c r="O203" s="7">
        <v>299</v>
      </c>
      <c r="P203" s="9">
        <v>45527</v>
      </c>
      <c r="Q203" s="19">
        <v>22543247</v>
      </c>
      <c r="R203" s="7" t="s">
        <v>72</v>
      </c>
      <c r="S203" s="37">
        <v>22543247</v>
      </c>
      <c r="T203" s="19">
        <f>S203/73*30</f>
        <v>9264348.0821917802</v>
      </c>
      <c r="Z203" s="19" t="s">
        <v>54</v>
      </c>
      <c r="AA203" s="19" t="s">
        <v>54</v>
      </c>
      <c r="AB203" s="19" t="s">
        <v>1665</v>
      </c>
      <c r="AC203" s="7" t="s">
        <v>549</v>
      </c>
      <c r="AD203" s="7" t="s">
        <v>1693</v>
      </c>
      <c r="AE203" s="19" t="s">
        <v>58</v>
      </c>
      <c r="AF203" s="19" t="s">
        <v>59</v>
      </c>
      <c r="AG203" s="19" t="s">
        <v>59</v>
      </c>
      <c r="AH203" s="19" t="s">
        <v>97</v>
      </c>
      <c r="AI203" s="19" t="s">
        <v>78</v>
      </c>
      <c r="AJ203" s="83" t="s">
        <v>1754</v>
      </c>
      <c r="AK203" s="1" t="s">
        <v>1985</v>
      </c>
      <c r="AL203" s="19" t="s">
        <v>54</v>
      </c>
      <c r="AM203" s="87" t="s">
        <v>54</v>
      </c>
      <c r="AN203" s="19" t="s">
        <v>54</v>
      </c>
      <c r="AO203" s="19" t="s">
        <v>677</v>
      </c>
      <c r="AP203" s="23" t="s">
        <v>1131</v>
      </c>
      <c r="AQ203" s="7">
        <v>288</v>
      </c>
      <c r="AR203" s="16">
        <v>45541</v>
      </c>
      <c r="AU203" s="32" t="s">
        <v>54</v>
      </c>
      <c r="AV203" s="32" t="s">
        <v>54</v>
      </c>
      <c r="AW203" s="96">
        <v>45544</v>
      </c>
      <c r="AX203" s="96">
        <v>45617</v>
      </c>
      <c r="AY203" s="7" t="s">
        <v>750</v>
      </c>
      <c r="AZ203" s="19" t="s">
        <v>1145</v>
      </c>
      <c r="BA203" s="19" t="s">
        <v>54</v>
      </c>
      <c r="BB203" s="19" t="s">
        <v>54</v>
      </c>
      <c r="BC203" s="19" t="s">
        <v>54</v>
      </c>
      <c r="BD203" s="19" t="s">
        <v>54</v>
      </c>
    </row>
    <row r="204" spans="1:56" ht="15" customHeight="1" x14ac:dyDescent="0.2">
      <c r="A204" s="53" t="s">
        <v>1227</v>
      </c>
      <c r="B204" s="8" t="s">
        <v>148</v>
      </c>
      <c r="C204" s="29" t="s">
        <v>1322</v>
      </c>
      <c r="D204" s="30" t="s">
        <v>1455</v>
      </c>
      <c r="E204" s="59">
        <v>45540</v>
      </c>
      <c r="F204" s="7" t="s">
        <v>350</v>
      </c>
      <c r="G204" s="7" t="s">
        <v>55</v>
      </c>
      <c r="H204" s="14" t="s">
        <v>1569</v>
      </c>
      <c r="I204" s="7" t="s">
        <v>356</v>
      </c>
      <c r="J204" s="7" t="s">
        <v>62</v>
      </c>
      <c r="K204" s="7">
        <v>3</v>
      </c>
      <c r="L204" s="7" t="s">
        <v>1613</v>
      </c>
      <c r="M204" s="7" t="s">
        <v>431</v>
      </c>
      <c r="N204" s="7" t="s">
        <v>54</v>
      </c>
      <c r="O204" s="7">
        <v>302</v>
      </c>
      <c r="P204" s="9">
        <v>45532</v>
      </c>
      <c r="Q204" s="19">
        <v>30841149</v>
      </c>
      <c r="R204" s="7" t="s">
        <v>57</v>
      </c>
      <c r="S204" s="37">
        <v>30841149</v>
      </c>
      <c r="T204" s="19">
        <f>S204/3</f>
        <v>10280383</v>
      </c>
      <c r="Z204" s="19" t="s">
        <v>54</v>
      </c>
      <c r="AA204" s="19" t="s">
        <v>54</v>
      </c>
      <c r="AB204" s="19" t="s">
        <v>1666</v>
      </c>
      <c r="AC204" s="7" t="s">
        <v>549</v>
      </c>
      <c r="AD204" s="7" t="s">
        <v>1693</v>
      </c>
      <c r="AE204" s="19" t="s">
        <v>58</v>
      </c>
      <c r="AF204" s="19" t="s">
        <v>130</v>
      </c>
      <c r="AG204" s="19" t="s">
        <v>130</v>
      </c>
      <c r="AH204" s="19" t="s">
        <v>113</v>
      </c>
      <c r="AI204" s="19" t="s">
        <v>87</v>
      </c>
      <c r="AJ204" s="83" t="s">
        <v>1755</v>
      </c>
      <c r="AK204" s="1" t="s">
        <v>1985</v>
      </c>
      <c r="AL204" s="19" t="s">
        <v>54</v>
      </c>
      <c r="AM204" s="87" t="s">
        <v>54</v>
      </c>
      <c r="AN204" s="19" t="s">
        <v>54</v>
      </c>
      <c r="AO204" s="19" t="s">
        <v>677</v>
      </c>
      <c r="AP204" s="23" t="s">
        <v>1846</v>
      </c>
      <c r="AQ204" s="7">
        <v>284</v>
      </c>
      <c r="AR204" s="16">
        <v>45540</v>
      </c>
      <c r="AU204" s="7" t="s">
        <v>54</v>
      </c>
      <c r="AV204" s="7" t="s">
        <v>54</v>
      </c>
      <c r="AW204" s="96">
        <v>45541</v>
      </c>
      <c r="AX204" s="96">
        <v>45631</v>
      </c>
      <c r="AY204" s="7" t="s">
        <v>74</v>
      </c>
      <c r="AZ204" s="7" t="s">
        <v>75</v>
      </c>
      <c r="BA204" s="19" t="s">
        <v>54</v>
      </c>
      <c r="BB204" s="19" t="s">
        <v>54</v>
      </c>
      <c r="BC204" s="19" t="s">
        <v>54</v>
      </c>
      <c r="BD204" s="19" t="s">
        <v>54</v>
      </c>
    </row>
    <row r="205" spans="1:56" ht="15" customHeight="1" x14ac:dyDescent="0.2">
      <c r="A205" s="53" t="s">
        <v>1228</v>
      </c>
      <c r="B205" s="8" t="s">
        <v>148</v>
      </c>
      <c r="C205" s="29" t="s">
        <v>1323</v>
      </c>
      <c r="D205" s="30" t="s">
        <v>1417</v>
      </c>
      <c r="E205" s="59">
        <v>45540</v>
      </c>
      <c r="F205" s="7" t="s">
        <v>350</v>
      </c>
      <c r="G205" s="7" t="s">
        <v>55</v>
      </c>
      <c r="H205" s="14" t="s">
        <v>1570</v>
      </c>
      <c r="I205" s="7" t="s">
        <v>356</v>
      </c>
      <c r="J205" s="7" t="s">
        <v>358</v>
      </c>
      <c r="K205" s="7">
        <v>105</v>
      </c>
      <c r="L205" s="7" t="s">
        <v>455</v>
      </c>
      <c r="M205" s="7" t="s">
        <v>456</v>
      </c>
      <c r="N205" s="7" t="s">
        <v>468</v>
      </c>
      <c r="O205" s="7">
        <v>289</v>
      </c>
      <c r="P205" s="9">
        <v>45518</v>
      </c>
      <c r="Q205" s="19">
        <v>44000000</v>
      </c>
      <c r="R205" s="7" t="s">
        <v>72</v>
      </c>
      <c r="S205" s="37">
        <v>38500000</v>
      </c>
      <c r="T205" s="19">
        <f>S205/105*30</f>
        <v>11000000</v>
      </c>
      <c r="Z205" s="19" t="s">
        <v>54</v>
      </c>
      <c r="AA205" s="19" t="s">
        <v>54</v>
      </c>
      <c r="AB205" s="19" t="s">
        <v>1667</v>
      </c>
      <c r="AC205" s="17" t="s">
        <v>550</v>
      </c>
      <c r="AD205" s="17" t="s">
        <v>1694</v>
      </c>
      <c r="AE205" s="19" t="s">
        <v>54</v>
      </c>
      <c r="AF205" s="19" t="s">
        <v>54</v>
      </c>
      <c r="AG205" s="19" t="s">
        <v>54</v>
      </c>
      <c r="AH205" s="19" t="s">
        <v>54</v>
      </c>
      <c r="AI205" s="19" t="s">
        <v>54</v>
      </c>
      <c r="AJ205" s="19" t="s">
        <v>54</v>
      </c>
      <c r="AK205" s="1" t="s">
        <v>1985</v>
      </c>
      <c r="AL205" s="19" t="s">
        <v>678</v>
      </c>
      <c r="AM205" s="87">
        <v>67567</v>
      </c>
      <c r="AN205" s="19" t="s">
        <v>54</v>
      </c>
      <c r="AO205" s="19" t="s">
        <v>677</v>
      </c>
      <c r="AP205" s="23" t="s">
        <v>1847</v>
      </c>
      <c r="AQ205" s="7">
        <v>289</v>
      </c>
      <c r="AR205" s="16">
        <v>45541</v>
      </c>
      <c r="AU205" s="7" t="s">
        <v>54</v>
      </c>
      <c r="AV205" s="7" t="s">
        <v>54</v>
      </c>
      <c r="AW205" s="96">
        <v>45541</v>
      </c>
      <c r="AX205" s="96">
        <v>45656</v>
      </c>
      <c r="AY205" s="7" t="s">
        <v>746</v>
      </c>
      <c r="AZ205" s="7" t="s">
        <v>760</v>
      </c>
      <c r="BA205" s="19" t="s">
        <v>54</v>
      </c>
      <c r="BB205" s="19" t="s">
        <v>54</v>
      </c>
      <c r="BC205" s="19" t="s">
        <v>54</v>
      </c>
      <c r="BD205" s="19" t="s">
        <v>54</v>
      </c>
    </row>
    <row r="206" spans="1:56" ht="15" customHeight="1" x14ac:dyDescent="0.2">
      <c r="A206" s="53" t="s">
        <v>1229</v>
      </c>
      <c r="B206" s="8" t="s">
        <v>148</v>
      </c>
      <c r="C206" s="29" t="s">
        <v>1324</v>
      </c>
      <c r="D206" s="30" t="s">
        <v>1418</v>
      </c>
      <c r="E206" s="59">
        <v>45540</v>
      </c>
      <c r="F206" s="7" t="s">
        <v>350</v>
      </c>
      <c r="G206" s="7" t="s">
        <v>55</v>
      </c>
      <c r="H206" s="14" t="s">
        <v>1571</v>
      </c>
      <c r="I206" s="7" t="s">
        <v>356</v>
      </c>
      <c r="J206" s="7" t="s">
        <v>358</v>
      </c>
      <c r="K206" s="7">
        <v>114</v>
      </c>
      <c r="L206" s="7" t="s">
        <v>63</v>
      </c>
      <c r="M206" s="7" t="s">
        <v>1614</v>
      </c>
      <c r="N206" s="7" t="s">
        <v>54</v>
      </c>
      <c r="O206" s="7">
        <v>172</v>
      </c>
      <c r="P206" s="9">
        <v>45464</v>
      </c>
      <c r="Q206" s="19">
        <v>74928396</v>
      </c>
      <c r="R206" s="7" t="s">
        <v>57</v>
      </c>
      <c r="S206" s="37">
        <v>39064000</v>
      </c>
      <c r="T206" s="19">
        <f>S206/114*30</f>
        <v>10280000</v>
      </c>
      <c r="Z206" s="19" t="s">
        <v>54</v>
      </c>
      <c r="AA206" s="19" t="s">
        <v>54</v>
      </c>
      <c r="AB206" s="23" t="s">
        <v>527</v>
      </c>
      <c r="AC206" s="17" t="s">
        <v>549</v>
      </c>
      <c r="AD206" s="17" t="s">
        <v>1693</v>
      </c>
      <c r="AE206" s="7" t="s">
        <v>58</v>
      </c>
      <c r="AF206" s="7" t="s">
        <v>130</v>
      </c>
      <c r="AG206" s="7" t="s">
        <v>130</v>
      </c>
      <c r="AH206" s="17" t="s">
        <v>585</v>
      </c>
      <c r="AI206" s="17" t="s">
        <v>78</v>
      </c>
      <c r="AJ206" s="72" t="s">
        <v>652</v>
      </c>
      <c r="AK206" s="1" t="s">
        <v>1985</v>
      </c>
      <c r="AL206" s="19" t="s">
        <v>54</v>
      </c>
      <c r="AM206" s="87" t="s">
        <v>54</v>
      </c>
      <c r="AN206" s="19" t="s">
        <v>54</v>
      </c>
      <c r="AO206" s="19" t="s">
        <v>677</v>
      </c>
      <c r="AP206" s="23" t="s">
        <v>1848</v>
      </c>
      <c r="AQ206" s="7">
        <v>287</v>
      </c>
      <c r="AR206" s="16">
        <v>45541</v>
      </c>
      <c r="AU206" s="32" t="s">
        <v>54</v>
      </c>
      <c r="AV206" s="32" t="s">
        <v>54</v>
      </c>
      <c r="AW206" s="96">
        <v>45541</v>
      </c>
      <c r="AX206" s="96">
        <v>45685</v>
      </c>
      <c r="AY206" s="7" t="s">
        <v>61</v>
      </c>
      <c r="AZ206" s="7" t="s">
        <v>756</v>
      </c>
      <c r="BA206" s="19" t="s">
        <v>54</v>
      </c>
      <c r="BB206" s="19" t="s">
        <v>54</v>
      </c>
      <c r="BC206" s="19" t="s">
        <v>54</v>
      </c>
      <c r="BD206" s="19" t="s">
        <v>54</v>
      </c>
    </row>
    <row r="207" spans="1:56" ht="15" customHeight="1" x14ac:dyDescent="0.2">
      <c r="A207" s="55" t="s">
        <v>1230</v>
      </c>
      <c r="B207" s="8" t="s">
        <v>148</v>
      </c>
      <c r="C207" s="29" t="s">
        <v>1325</v>
      </c>
      <c r="D207" s="30" t="s">
        <v>1419</v>
      </c>
      <c r="E207" s="59">
        <v>45545</v>
      </c>
      <c r="F207" s="7" t="s">
        <v>350</v>
      </c>
      <c r="G207" s="7" t="s">
        <v>55</v>
      </c>
      <c r="H207" s="14" t="s">
        <v>1572</v>
      </c>
      <c r="I207" s="7" t="s">
        <v>356</v>
      </c>
      <c r="J207" s="7" t="s">
        <v>358</v>
      </c>
      <c r="K207" s="7">
        <v>101</v>
      </c>
      <c r="L207" s="7" t="s">
        <v>1615</v>
      </c>
      <c r="M207" s="7" t="s">
        <v>462</v>
      </c>
      <c r="N207" s="7" t="s">
        <v>470</v>
      </c>
      <c r="O207" s="7">
        <v>300</v>
      </c>
      <c r="P207" s="9">
        <v>45527</v>
      </c>
      <c r="Q207" s="19">
        <v>63000000</v>
      </c>
      <c r="R207" s="7" t="s">
        <v>72</v>
      </c>
      <c r="S207" s="37">
        <v>47133333</v>
      </c>
      <c r="T207" s="19">
        <f>S207/101*30</f>
        <v>13999999.900990099</v>
      </c>
      <c r="Z207" s="19" t="s">
        <v>54</v>
      </c>
      <c r="AA207" s="19" t="s">
        <v>54</v>
      </c>
      <c r="AB207" s="23" t="s">
        <v>1668</v>
      </c>
      <c r="AC207" s="17" t="s">
        <v>550</v>
      </c>
      <c r="AD207" s="17" t="s">
        <v>1694</v>
      </c>
      <c r="AE207" s="7" t="s">
        <v>58</v>
      </c>
      <c r="AF207" s="7" t="s">
        <v>130</v>
      </c>
      <c r="AG207" s="7" t="s">
        <v>59</v>
      </c>
      <c r="AH207" s="17" t="s">
        <v>54</v>
      </c>
      <c r="AI207" s="17" t="s">
        <v>54</v>
      </c>
      <c r="AJ207" s="72" t="s">
        <v>54</v>
      </c>
      <c r="AK207" s="1" t="s">
        <v>1985</v>
      </c>
      <c r="AL207" s="19" t="s">
        <v>54</v>
      </c>
      <c r="AM207" s="87" t="s">
        <v>54</v>
      </c>
      <c r="AN207" s="19" t="s">
        <v>54</v>
      </c>
      <c r="AO207" s="19" t="s">
        <v>677</v>
      </c>
      <c r="AP207" s="23" t="s">
        <v>1849</v>
      </c>
      <c r="AQ207" s="7">
        <v>290</v>
      </c>
      <c r="AR207" s="16">
        <v>45545</v>
      </c>
      <c r="AW207" s="96">
        <v>45545</v>
      </c>
      <c r="AX207" s="96">
        <v>45656</v>
      </c>
      <c r="AY207" s="7" t="s">
        <v>755</v>
      </c>
      <c r="AZ207" s="7" t="s">
        <v>758</v>
      </c>
      <c r="BA207" s="19" t="s">
        <v>54</v>
      </c>
      <c r="BB207" s="19" t="s">
        <v>54</v>
      </c>
      <c r="BC207" s="19" t="s">
        <v>54</v>
      </c>
      <c r="BD207" s="19" t="s">
        <v>54</v>
      </c>
    </row>
    <row r="208" spans="1:56" ht="15" customHeight="1" x14ac:dyDescent="0.2">
      <c r="A208" s="56" t="s">
        <v>1231</v>
      </c>
      <c r="B208" s="8" t="s">
        <v>148</v>
      </c>
      <c r="C208" s="29" t="s">
        <v>1326</v>
      </c>
      <c r="D208" s="30" t="s">
        <v>1420</v>
      </c>
      <c r="E208" s="59">
        <v>45545</v>
      </c>
      <c r="F208" s="7" t="s">
        <v>350</v>
      </c>
      <c r="G208" s="7" t="s">
        <v>55</v>
      </c>
      <c r="H208" s="14" t="s">
        <v>1573</v>
      </c>
      <c r="I208" s="7" t="s">
        <v>356</v>
      </c>
      <c r="J208" s="7" t="s">
        <v>358</v>
      </c>
      <c r="K208" s="7">
        <v>101</v>
      </c>
      <c r="L208" s="7" t="s">
        <v>63</v>
      </c>
      <c r="M208" s="7" t="s">
        <v>64</v>
      </c>
      <c r="N208" s="7" t="s">
        <v>54</v>
      </c>
      <c r="O208" s="7">
        <v>305</v>
      </c>
      <c r="P208" s="9">
        <v>45540</v>
      </c>
      <c r="Q208" s="19">
        <v>24500000</v>
      </c>
      <c r="R208" s="7" t="s">
        <v>57</v>
      </c>
      <c r="S208" s="37">
        <v>23566667</v>
      </c>
      <c r="T208" s="19">
        <f>S208/101*30</f>
        <v>7000000.0990099013</v>
      </c>
      <c r="Z208" s="19" t="s">
        <v>54</v>
      </c>
      <c r="AA208" s="19" t="s">
        <v>54</v>
      </c>
      <c r="AB208" s="23" t="s">
        <v>1669</v>
      </c>
      <c r="AC208" s="17" t="s">
        <v>549</v>
      </c>
      <c r="AD208" s="17" t="s">
        <v>1693</v>
      </c>
      <c r="AE208" s="7" t="s">
        <v>58</v>
      </c>
      <c r="AF208" s="7" t="s">
        <v>112</v>
      </c>
      <c r="AG208" s="7" t="s">
        <v>80</v>
      </c>
      <c r="AH208" s="17" t="s">
        <v>1720</v>
      </c>
      <c r="AI208" s="17" t="s">
        <v>65</v>
      </c>
      <c r="AJ208" s="75" t="s">
        <v>1756</v>
      </c>
      <c r="AK208" s="1" t="s">
        <v>1985</v>
      </c>
      <c r="AL208" s="19" t="s">
        <v>54</v>
      </c>
      <c r="AM208" s="87" t="s">
        <v>54</v>
      </c>
      <c r="AN208" s="19" t="s">
        <v>54</v>
      </c>
      <c r="AO208" s="19" t="s">
        <v>677</v>
      </c>
      <c r="AP208" s="23" t="s">
        <v>1850</v>
      </c>
      <c r="AQ208" s="7">
        <v>291</v>
      </c>
      <c r="AR208" s="16">
        <v>45545</v>
      </c>
      <c r="AW208" s="96">
        <v>45545</v>
      </c>
      <c r="AX208" s="96">
        <v>45656</v>
      </c>
      <c r="AY208" s="7" t="s">
        <v>752</v>
      </c>
      <c r="AZ208" s="7" t="s">
        <v>762</v>
      </c>
      <c r="BA208" s="19" t="s">
        <v>54</v>
      </c>
      <c r="BB208" s="19" t="s">
        <v>54</v>
      </c>
      <c r="BC208" s="19" t="s">
        <v>54</v>
      </c>
      <c r="BD208" s="19" t="s">
        <v>54</v>
      </c>
    </row>
    <row r="209" spans="1:56" ht="15" customHeight="1" x14ac:dyDescent="0.2">
      <c r="A209" s="53" t="s">
        <v>1232</v>
      </c>
      <c r="B209" s="8" t="s">
        <v>148</v>
      </c>
      <c r="C209" s="29" t="s">
        <v>1327</v>
      </c>
      <c r="D209" s="30" t="s">
        <v>1421</v>
      </c>
      <c r="E209" s="59">
        <v>45545</v>
      </c>
      <c r="F209" s="7" t="s">
        <v>350</v>
      </c>
      <c r="G209" s="7" t="s">
        <v>55</v>
      </c>
      <c r="H209" s="14" t="s">
        <v>1574</v>
      </c>
      <c r="I209" s="7" t="s">
        <v>356</v>
      </c>
      <c r="J209" s="7" t="s">
        <v>358</v>
      </c>
      <c r="K209" s="7">
        <v>101</v>
      </c>
      <c r="L209" s="7" t="s">
        <v>457</v>
      </c>
      <c r="M209" s="7" t="s">
        <v>461</v>
      </c>
      <c r="N209" s="7" t="s">
        <v>472</v>
      </c>
      <c r="O209" s="7">
        <v>308</v>
      </c>
      <c r="P209" s="9">
        <v>45541</v>
      </c>
      <c r="Q209" s="19">
        <v>18915900</v>
      </c>
      <c r="R209" s="7" t="s">
        <v>72</v>
      </c>
      <c r="S209" s="37">
        <v>18195295</v>
      </c>
      <c r="T209" s="19">
        <f>S209/101*30</f>
        <v>5404543.0693069305</v>
      </c>
      <c r="Z209" s="19" t="s">
        <v>54</v>
      </c>
      <c r="AA209" s="19" t="s">
        <v>54</v>
      </c>
      <c r="AB209" s="23" t="s">
        <v>1670</v>
      </c>
      <c r="AC209" s="17" t="s">
        <v>549</v>
      </c>
      <c r="AD209" s="17" t="s">
        <v>1693</v>
      </c>
      <c r="AE209" s="7" t="s">
        <v>58</v>
      </c>
      <c r="AF209" s="7" t="s">
        <v>59</v>
      </c>
      <c r="AG209" s="7" t="s">
        <v>59</v>
      </c>
      <c r="AH209" s="17" t="s">
        <v>1721</v>
      </c>
      <c r="AI209" s="17" t="s">
        <v>1051</v>
      </c>
      <c r="AJ209" s="75" t="s">
        <v>1757</v>
      </c>
      <c r="AK209" s="1" t="s">
        <v>1985</v>
      </c>
      <c r="AL209" s="19" t="s">
        <v>54</v>
      </c>
      <c r="AM209" s="87" t="s">
        <v>54</v>
      </c>
      <c r="AN209" s="19" t="s">
        <v>54</v>
      </c>
      <c r="AO209" s="19" t="s">
        <v>677</v>
      </c>
      <c r="AP209" s="23" t="s">
        <v>1851</v>
      </c>
      <c r="AQ209" s="7">
        <v>292</v>
      </c>
      <c r="AR209" s="16">
        <v>45545</v>
      </c>
      <c r="AW209" s="96">
        <v>45545</v>
      </c>
      <c r="AX209" s="96">
        <v>45646</v>
      </c>
      <c r="AY209" s="7" t="s">
        <v>752</v>
      </c>
      <c r="AZ209" s="7" t="s">
        <v>762</v>
      </c>
      <c r="BA209" s="19" t="s">
        <v>54</v>
      </c>
      <c r="BB209" s="19" t="s">
        <v>54</v>
      </c>
      <c r="BC209" s="19" t="s">
        <v>54</v>
      </c>
      <c r="BD209" s="19" t="s">
        <v>54</v>
      </c>
    </row>
    <row r="210" spans="1:56" ht="15" customHeight="1" x14ac:dyDescent="0.2">
      <c r="A210" s="53" t="s">
        <v>1233</v>
      </c>
      <c r="B210" s="8" t="s">
        <v>148</v>
      </c>
      <c r="C210" s="29" t="s">
        <v>1328</v>
      </c>
      <c r="D210" s="30" t="s">
        <v>1422</v>
      </c>
      <c r="E210" s="59">
        <v>45545</v>
      </c>
      <c r="F210" s="7" t="s">
        <v>350</v>
      </c>
      <c r="G210" s="7" t="s">
        <v>55</v>
      </c>
      <c r="H210" s="14" t="s">
        <v>1575</v>
      </c>
      <c r="I210" s="7" t="s">
        <v>356</v>
      </c>
      <c r="J210" s="7" t="s">
        <v>358</v>
      </c>
      <c r="K210" s="7">
        <v>101</v>
      </c>
      <c r="L210" s="7" t="s">
        <v>457</v>
      </c>
      <c r="M210" s="7" t="s">
        <v>461</v>
      </c>
      <c r="N210" s="7" t="s">
        <v>470</v>
      </c>
      <c r="O210" s="7">
        <v>223</v>
      </c>
      <c r="P210" s="9">
        <v>45492</v>
      </c>
      <c r="Q210" s="19">
        <v>32118849</v>
      </c>
      <c r="R210" s="7" t="s">
        <v>72</v>
      </c>
      <c r="S210" s="37">
        <v>24029657</v>
      </c>
      <c r="T210" s="19">
        <f>S210/101*30</f>
        <v>7137521.8811881188</v>
      </c>
      <c r="Z210" s="19" t="s">
        <v>54</v>
      </c>
      <c r="AA210" s="19" t="s">
        <v>54</v>
      </c>
      <c r="AB210" s="23" t="s">
        <v>1671</v>
      </c>
      <c r="AC210" s="17" t="s">
        <v>549</v>
      </c>
      <c r="AD210" s="17" t="s">
        <v>1693</v>
      </c>
      <c r="AE210" s="7" t="s">
        <v>58</v>
      </c>
      <c r="AF210" s="7" t="s">
        <v>59</v>
      </c>
      <c r="AG210" s="7" t="s">
        <v>59</v>
      </c>
      <c r="AH210" s="17" t="s">
        <v>578</v>
      </c>
      <c r="AI210" s="17" t="s">
        <v>65</v>
      </c>
      <c r="AJ210" s="75" t="s">
        <v>1758</v>
      </c>
      <c r="AK210" s="1" t="s">
        <v>1985</v>
      </c>
      <c r="AL210" s="19" t="s">
        <v>54</v>
      </c>
      <c r="AM210" s="87" t="s">
        <v>54</v>
      </c>
      <c r="AN210" s="19" t="s">
        <v>54</v>
      </c>
      <c r="AO210" s="19" t="s">
        <v>677</v>
      </c>
      <c r="AP210" s="23" t="s">
        <v>1852</v>
      </c>
      <c r="AQ210" s="7">
        <v>293</v>
      </c>
      <c r="AR210" s="16">
        <v>45545</v>
      </c>
      <c r="AW210" s="96">
        <v>45545</v>
      </c>
      <c r="AX210" s="96">
        <v>45656</v>
      </c>
      <c r="AY210" s="7" t="s">
        <v>752</v>
      </c>
      <c r="AZ210" s="7" t="s">
        <v>762</v>
      </c>
      <c r="BA210" s="19" t="s">
        <v>54</v>
      </c>
      <c r="BB210" s="19" t="s">
        <v>54</v>
      </c>
      <c r="BC210" s="19" t="s">
        <v>54</v>
      </c>
      <c r="BD210" s="19" t="s">
        <v>54</v>
      </c>
    </row>
    <row r="211" spans="1:56" ht="15" customHeight="1" x14ac:dyDescent="0.2">
      <c r="A211" s="53" t="s">
        <v>1234</v>
      </c>
      <c r="B211" s="8" t="s">
        <v>148</v>
      </c>
      <c r="C211" s="29" t="s">
        <v>1329</v>
      </c>
      <c r="D211" s="30" t="s">
        <v>1423</v>
      </c>
      <c r="E211" s="59">
        <v>45551</v>
      </c>
      <c r="F211" s="7" t="s">
        <v>350</v>
      </c>
      <c r="G211" s="7" t="s">
        <v>55</v>
      </c>
      <c r="H211" s="14" t="s">
        <v>1576</v>
      </c>
      <c r="I211" s="7" t="s">
        <v>356</v>
      </c>
      <c r="J211" s="7" t="s">
        <v>62</v>
      </c>
      <c r="K211" s="7">
        <v>3</v>
      </c>
      <c r="L211" s="7" t="s">
        <v>457</v>
      </c>
      <c r="M211" s="7" t="s">
        <v>461</v>
      </c>
      <c r="N211" s="7" t="s">
        <v>470</v>
      </c>
      <c r="O211" s="7">
        <v>311</v>
      </c>
      <c r="P211" s="9">
        <v>45547</v>
      </c>
      <c r="Q211" s="19">
        <v>31500000</v>
      </c>
      <c r="R211" s="7" t="s">
        <v>72</v>
      </c>
      <c r="S211" s="37">
        <v>27000000</v>
      </c>
      <c r="T211" s="19">
        <f>S211/3</f>
        <v>9000000</v>
      </c>
      <c r="Z211" s="19" t="s">
        <v>54</v>
      </c>
      <c r="AA211" s="19" t="s">
        <v>54</v>
      </c>
      <c r="AB211" s="23" t="s">
        <v>1672</v>
      </c>
      <c r="AC211" s="17" t="s">
        <v>549</v>
      </c>
      <c r="AD211" s="17" t="s">
        <v>1693</v>
      </c>
      <c r="AE211" s="7" t="s">
        <v>58</v>
      </c>
      <c r="AF211" s="7" t="s">
        <v>1698</v>
      </c>
      <c r="AG211" s="7" t="s">
        <v>1708</v>
      </c>
      <c r="AH211" s="17" t="s">
        <v>117</v>
      </c>
      <c r="AI211" s="17" t="s">
        <v>65</v>
      </c>
      <c r="AJ211" s="75" t="s">
        <v>1759</v>
      </c>
      <c r="AK211" s="1" t="s">
        <v>1985</v>
      </c>
      <c r="AL211" s="19" t="s">
        <v>54</v>
      </c>
      <c r="AM211" s="87" t="s">
        <v>54</v>
      </c>
      <c r="AN211" s="19" t="s">
        <v>54</v>
      </c>
      <c r="AO211" s="19" t="s">
        <v>677</v>
      </c>
      <c r="AP211" s="23" t="s">
        <v>1853</v>
      </c>
      <c r="AQ211" s="7">
        <v>295</v>
      </c>
      <c r="AR211" s="16">
        <v>45551</v>
      </c>
      <c r="AW211" s="96">
        <v>45551</v>
      </c>
      <c r="AX211" s="96">
        <v>45687</v>
      </c>
      <c r="AY211" s="7" t="s">
        <v>748</v>
      </c>
      <c r="AZ211" s="19" t="s">
        <v>766</v>
      </c>
      <c r="BA211" s="19" t="s">
        <v>54</v>
      </c>
      <c r="BB211" s="19" t="s">
        <v>54</v>
      </c>
      <c r="BC211" s="19" t="s">
        <v>54</v>
      </c>
      <c r="BD211" s="19" t="s">
        <v>54</v>
      </c>
    </row>
    <row r="212" spans="1:56" ht="15" customHeight="1" x14ac:dyDescent="0.2">
      <c r="A212" s="53" t="s">
        <v>1235</v>
      </c>
      <c r="B212" s="8" t="s">
        <v>148</v>
      </c>
      <c r="C212" s="29" t="s">
        <v>1330</v>
      </c>
      <c r="D212" s="30" t="s">
        <v>1424</v>
      </c>
      <c r="E212" s="59">
        <v>45552</v>
      </c>
      <c r="F212" s="7" t="s">
        <v>350</v>
      </c>
      <c r="G212" s="7" t="s">
        <v>55</v>
      </c>
      <c r="H212" s="14" t="s">
        <v>1577</v>
      </c>
      <c r="I212" s="7" t="s">
        <v>356</v>
      </c>
      <c r="J212" s="7" t="s">
        <v>358</v>
      </c>
      <c r="K212" s="7">
        <v>95</v>
      </c>
      <c r="L212" s="7" t="s">
        <v>992</v>
      </c>
      <c r="M212" s="7" t="s">
        <v>1616</v>
      </c>
      <c r="N212" s="7" t="s">
        <v>470</v>
      </c>
      <c r="O212" s="7">
        <v>195</v>
      </c>
      <c r="P212" s="9">
        <v>45489</v>
      </c>
      <c r="Q212" s="19">
        <v>65000000</v>
      </c>
      <c r="R212" s="7" t="s">
        <v>72</v>
      </c>
      <c r="S212" s="37">
        <v>41166667</v>
      </c>
      <c r="T212" s="19">
        <f>S212/95*30</f>
        <v>13000000.105263159</v>
      </c>
      <c r="Z212" s="19" t="s">
        <v>54</v>
      </c>
      <c r="AA212" s="19" t="s">
        <v>54</v>
      </c>
      <c r="AB212" s="23" t="s">
        <v>1673</v>
      </c>
      <c r="AC212" s="17" t="s">
        <v>549</v>
      </c>
      <c r="AD212" s="17" t="s">
        <v>1693</v>
      </c>
      <c r="AE212" s="7" t="s">
        <v>58</v>
      </c>
      <c r="AF212" s="7" t="s">
        <v>112</v>
      </c>
      <c r="AG212" s="7" t="s">
        <v>80</v>
      </c>
      <c r="AH212" s="17" t="s">
        <v>1722</v>
      </c>
      <c r="AI212" s="17" t="s">
        <v>78</v>
      </c>
      <c r="AJ212" s="75" t="s">
        <v>1760</v>
      </c>
      <c r="AK212" s="1" t="s">
        <v>1985</v>
      </c>
      <c r="AL212" s="19" t="s">
        <v>54</v>
      </c>
      <c r="AM212" s="87" t="s">
        <v>54</v>
      </c>
      <c r="AN212" s="19" t="s">
        <v>54</v>
      </c>
      <c r="AO212" s="19" t="s">
        <v>677</v>
      </c>
      <c r="AP212" s="23" t="s">
        <v>1854</v>
      </c>
      <c r="AQ212" s="7">
        <v>297</v>
      </c>
      <c r="AR212" s="16">
        <v>45552</v>
      </c>
      <c r="AW212" s="96">
        <v>45552</v>
      </c>
      <c r="AX212" s="96">
        <v>45647</v>
      </c>
      <c r="AY212" s="7" t="s">
        <v>755</v>
      </c>
      <c r="AZ212" s="7" t="s">
        <v>758</v>
      </c>
      <c r="BA212" s="19" t="s">
        <v>54</v>
      </c>
      <c r="BB212" s="19" t="s">
        <v>54</v>
      </c>
      <c r="BC212" s="19" t="s">
        <v>54</v>
      </c>
      <c r="BD212" s="19" t="s">
        <v>54</v>
      </c>
    </row>
    <row r="213" spans="1:56" ht="15" customHeight="1" x14ac:dyDescent="0.2">
      <c r="A213" s="53" t="s">
        <v>1236</v>
      </c>
      <c r="B213" s="8" t="s">
        <v>148</v>
      </c>
      <c r="C213" s="29" t="s">
        <v>1331</v>
      </c>
      <c r="D213" s="30" t="s">
        <v>1425</v>
      </c>
      <c r="E213" s="59">
        <v>45551</v>
      </c>
      <c r="F213" s="7" t="s">
        <v>350</v>
      </c>
      <c r="G213" s="7" t="s">
        <v>55</v>
      </c>
      <c r="H213" s="14" t="s">
        <v>1578</v>
      </c>
      <c r="I213" s="7" t="s">
        <v>356</v>
      </c>
      <c r="J213" s="7" t="s">
        <v>62</v>
      </c>
      <c r="K213" s="7">
        <v>3</v>
      </c>
      <c r="L213" s="7" t="s">
        <v>457</v>
      </c>
      <c r="M213" s="7" t="s">
        <v>461</v>
      </c>
      <c r="N213" s="7" t="s">
        <v>470</v>
      </c>
      <c r="O213" s="7">
        <v>310</v>
      </c>
      <c r="P213" s="9">
        <v>45547</v>
      </c>
      <c r="Q213" s="19">
        <v>21000000</v>
      </c>
      <c r="R213" s="7" t="s">
        <v>72</v>
      </c>
      <c r="S213" s="37">
        <v>18000000</v>
      </c>
      <c r="T213" s="19">
        <f>S213/3</f>
        <v>6000000</v>
      </c>
      <c r="Z213" s="19" t="s">
        <v>54</v>
      </c>
      <c r="AA213" s="19" t="s">
        <v>54</v>
      </c>
      <c r="AB213" s="23" t="s">
        <v>1674</v>
      </c>
      <c r="AC213" s="17" t="s">
        <v>549</v>
      </c>
      <c r="AD213" s="17" t="s">
        <v>1693</v>
      </c>
      <c r="AE213" s="7" t="s">
        <v>58</v>
      </c>
      <c r="AF213" s="7" t="s">
        <v>558</v>
      </c>
      <c r="AG213" s="7" t="s">
        <v>566</v>
      </c>
      <c r="AH213" s="17" t="s">
        <v>97</v>
      </c>
      <c r="AI213" s="17" t="s">
        <v>78</v>
      </c>
      <c r="AJ213" s="75" t="s">
        <v>1761</v>
      </c>
      <c r="AK213" s="1" t="s">
        <v>1985</v>
      </c>
      <c r="AL213" s="19" t="s">
        <v>54</v>
      </c>
      <c r="AM213" s="87" t="s">
        <v>54</v>
      </c>
      <c r="AN213" s="19" t="s">
        <v>54</v>
      </c>
      <c r="AO213" s="19" t="s">
        <v>677</v>
      </c>
      <c r="AP213" s="23" t="s">
        <v>1855</v>
      </c>
      <c r="AQ213" s="7">
        <v>294</v>
      </c>
      <c r="AR213" s="16">
        <v>45551</v>
      </c>
      <c r="AW213" s="96">
        <v>45551</v>
      </c>
      <c r="AX213" s="96">
        <v>45687</v>
      </c>
      <c r="AY213" s="7" t="s">
        <v>748</v>
      </c>
      <c r="AZ213" s="19" t="s">
        <v>766</v>
      </c>
      <c r="BA213" s="19" t="s">
        <v>54</v>
      </c>
      <c r="BB213" s="19" t="s">
        <v>54</v>
      </c>
      <c r="BC213" s="19" t="s">
        <v>54</v>
      </c>
      <c r="BD213" s="19" t="s">
        <v>54</v>
      </c>
    </row>
    <row r="214" spans="1:56" ht="15" customHeight="1" x14ac:dyDescent="0.2">
      <c r="A214" s="53" t="s">
        <v>1237</v>
      </c>
      <c r="B214" s="8" t="s">
        <v>148</v>
      </c>
      <c r="C214" s="29" t="s">
        <v>1332</v>
      </c>
      <c r="D214" s="30" t="s">
        <v>1426</v>
      </c>
      <c r="E214" s="59">
        <v>45553</v>
      </c>
      <c r="F214" s="7" t="s">
        <v>350</v>
      </c>
      <c r="G214" s="7" t="s">
        <v>55</v>
      </c>
      <c r="H214" s="14" t="s">
        <v>1579</v>
      </c>
      <c r="I214" s="7" t="s">
        <v>356</v>
      </c>
      <c r="J214" s="7" t="s">
        <v>62</v>
      </c>
      <c r="K214" s="7">
        <v>3</v>
      </c>
      <c r="L214" s="7" t="s">
        <v>463</v>
      </c>
      <c r="M214" s="7" t="s">
        <v>1000</v>
      </c>
      <c r="N214" s="7" t="s">
        <v>470</v>
      </c>
      <c r="O214" s="7">
        <v>251</v>
      </c>
      <c r="P214" s="9">
        <v>45495</v>
      </c>
      <c r="Q214" s="19">
        <v>27793044</v>
      </c>
      <c r="R214" s="7" t="s">
        <v>72</v>
      </c>
      <c r="S214" s="37">
        <v>27792819</v>
      </c>
      <c r="T214" s="19">
        <f>S214/3</f>
        <v>9264273</v>
      </c>
      <c r="Z214" s="19" t="s">
        <v>54</v>
      </c>
      <c r="AA214" s="19" t="s">
        <v>54</v>
      </c>
      <c r="AB214" s="23" t="s">
        <v>1675</v>
      </c>
      <c r="AC214" s="17" t="s">
        <v>549</v>
      </c>
      <c r="AD214" s="17" t="s">
        <v>1693</v>
      </c>
      <c r="AE214" s="7" t="s">
        <v>58</v>
      </c>
      <c r="AF214" s="7" t="s">
        <v>130</v>
      </c>
      <c r="AG214" s="7" t="s">
        <v>130</v>
      </c>
      <c r="AH214" s="17" t="s">
        <v>97</v>
      </c>
      <c r="AI214" s="17" t="s">
        <v>65</v>
      </c>
      <c r="AJ214" s="75" t="s">
        <v>1762</v>
      </c>
      <c r="AK214" s="1" t="s">
        <v>1985</v>
      </c>
      <c r="AL214" s="19" t="s">
        <v>54</v>
      </c>
      <c r="AM214" s="87" t="s">
        <v>54</v>
      </c>
      <c r="AN214" s="19" t="s">
        <v>54</v>
      </c>
      <c r="AO214" s="19" t="s">
        <v>677</v>
      </c>
      <c r="AP214" s="23" t="s">
        <v>1125</v>
      </c>
      <c r="AQ214" s="7">
        <v>299</v>
      </c>
      <c r="AR214" s="16">
        <v>45554</v>
      </c>
      <c r="AW214" s="96">
        <v>45555</v>
      </c>
      <c r="AX214" s="96">
        <v>45645</v>
      </c>
      <c r="AY214" s="7" t="s">
        <v>750</v>
      </c>
      <c r="AZ214" s="19" t="s">
        <v>1145</v>
      </c>
      <c r="BA214" s="19" t="s">
        <v>54</v>
      </c>
      <c r="BB214" s="19" t="s">
        <v>54</v>
      </c>
      <c r="BC214" s="19" t="s">
        <v>54</v>
      </c>
      <c r="BD214" s="19" t="s">
        <v>54</v>
      </c>
    </row>
    <row r="215" spans="1:56" ht="15" customHeight="1" x14ac:dyDescent="0.2">
      <c r="A215" s="53" t="s">
        <v>1238</v>
      </c>
      <c r="B215" s="8" t="s">
        <v>148</v>
      </c>
      <c r="C215" s="29" t="s">
        <v>1333</v>
      </c>
      <c r="D215" s="30" t="s">
        <v>1427</v>
      </c>
      <c r="E215" s="59">
        <v>45555</v>
      </c>
      <c r="F215" s="7" t="s">
        <v>350</v>
      </c>
      <c r="G215" s="7" t="s">
        <v>55</v>
      </c>
      <c r="H215" s="14" t="s">
        <v>1580</v>
      </c>
      <c r="I215" s="7" t="s">
        <v>356</v>
      </c>
      <c r="J215" s="7" t="s">
        <v>62</v>
      </c>
      <c r="K215" s="7">
        <v>3</v>
      </c>
      <c r="L215" s="7" t="s">
        <v>465</v>
      </c>
      <c r="M215" s="7" t="s">
        <v>1000</v>
      </c>
      <c r="N215" s="7" t="s">
        <v>468</v>
      </c>
      <c r="O215" s="7">
        <v>315</v>
      </c>
      <c r="P215" s="9">
        <v>45548</v>
      </c>
      <c r="Q215" s="19">
        <v>35476538</v>
      </c>
      <c r="R215" s="7" t="s">
        <v>72</v>
      </c>
      <c r="S215" s="37">
        <v>35476536</v>
      </c>
      <c r="T215" s="19">
        <f>S215/3</f>
        <v>11825512</v>
      </c>
      <c r="Z215" s="19" t="s">
        <v>54</v>
      </c>
      <c r="AA215" s="19" t="s">
        <v>54</v>
      </c>
      <c r="AB215" s="23" t="s">
        <v>1676</v>
      </c>
      <c r="AC215" s="17" t="s">
        <v>550</v>
      </c>
      <c r="AD215" s="17" t="s">
        <v>1694</v>
      </c>
      <c r="AE215" s="7" t="s">
        <v>58</v>
      </c>
      <c r="AF215" s="7" t="s">
        <v>130</v>
      </c>
      <c r="AG215" s="7" t="s">
        <v>130</v>
      </c>
      <c r="AH215" s="22" t="s">
        <v>54</v>
      </c>
      <c r="AI215" s="22" t="s">
        <v>54</v>
      </c>
      <c r="AJ215" s="72" t="s">
        <v>54</v>
      </c>
      <c r="AK215" s="1" t="s">
        <v>1985</v>
      </c>
      <c r="AL215" s="22" t="s">
        <v>54</v>
      </c>
      <c r="AM215" s="89" t="s">
        <v>54</v>
      </c>
      <c r="AN215" s="22" t="s">
        <v>54</v>
      </c>
      <c r="AO215" s="19" t="s">
        <v>677</v>
      </c>
      <c r="AP215" s="23" t="s">
        <v>1856</v>
      </c>
      <c r="AQ215" s="7">
        <v>300</v>
      </c>
      <c r="AR215" s="16">
        <v>45555</v>
      </c>
      <c r="AW215" s="96">
        <v>45555</v>
      </c>
      <c r="AX215" s="96">
        <v>45645</v>
      </c>
      <c r="AY215" s="7" t="s">
        <v>750</v>
      </c>
      <c r="AZ215" s="19" t="s">
        <v>1145</v>
      </c>
      <c r="BA215" s="19" t="s">
        <v>54</v>
      </c>
      <c r="BB215" s="19" t="s">
        <v>54</v>
      </c>
      <c r="BC215" s="19" t="s">
        <v>54</v>
      </c>
      <c r="BD215" s="19" t="s">
        <v>54</v>
      </c>
    </row>
    <row r="216" spans="1:56" ht="15" customHeight="1" x14ac:dyDescent="0.2">
      <c r="A216" s="53" t="s">
        <v>1239</v>
      </c>
      <c r="B216" s="8" t="s">
        <v>148</v>
      </c>
      <c r="C216" s="29" t="s">
        <v>1334</v>
      </c>
      <c r="D216" s="30" t="s">
        <v>1428</v>
      </c>
      <c r="E216" s="59">
        <v>45555</v>
      </c>
      <c r="F216" s="7" t="s">
        <v>350</v>
      </c>
      <c r="G216" s="7" t="s">
        <v>55</v>
      </c>
      <c r="H216" s="14" t="s">
        <v>1581</v>
      </c>
      <c r="I216" s="7" t="s">
        <v>356</v>
      </c>
      <c r="J216" s="7" t="s">
        <v>62</v>
      </c>
      <c r="K216" s="7">
        <v>3</v>
      </c>
      <c r="L216" s="7" t="s">
        <v>465</v>
      </c>
      <c r="M216" s="7" t="s">
        <v>1000</v>
      </c>
      <c r="N216" s="7" t="s">
        <v>468</v>
      </c>
      <c r="O216" s="7">
        <v>314</v>
      </c>
      <c r="P216" s="9">
        <v>45548</v>
      </c>
      <c r="Q216" s="19">
        <v>35476538</v>
      </c>
      <c r="R216" s="7" t="s">
        <v>72</v>
      </c>
      <c r="S216" s="37">
        <v>35476536</v>
      </c>
      <c r="T216" s="19">
        <f>S216/3</f>
        <v>11825512</v>
      </c>
      <c r="Z216" s="19" t="s">
        <v>54</v>
      </c>
      <c r="AA216" s="19" t="s">
        <v>54</v>
      </c>
      <c r="AB216" s="23" t="s">
        <v>1677</v>
      </c>
      <c r="AC216" s="17" t="s">
        <v>550</v>
      </c>
      <c r="AD216" s="17" t="s">
        <v>1694</v>
      </c>
      <c r="AE216" s="7" t="s">
        <v>58</v>
      </c>
      <c r="AF216" s="7" t="s">
        <v>130</v>
      </c>
      <c r="AG216" s="7" t="s">
        <v>130</v>
      </c>
      <c r="AH216" s="22" t="s">
        <v>54</v>
      </c>
      <c r="AI216" s="22" t="s">
        <v>54</v>
      </c>
      <c r="AJ216" s="22" t="s">
        <v>54</v>
      </c>
      <c r="AK216" s="1" t="s">
        <v>1985</v>
      </c>
      <c r="AL216" s="22" t="s">
        <v>54</v>
      </c>
      <c r="AM216" s="89" t="s">
        <v>54</v>
      </c>
      <c r="AN216" s="22" t="s">
        <v>54</v>
      </c>
      <c r="AO216" s="19" t="s">
        <v>677</v>
      </c>
      <c r="AP216" s="23" t="s">
        <v>1857</v>
      </c>
      <c r="AQ216" s="7">
        <v>301</v>
      </c>
      <c r="AR216" s="16">
        <v>45555</v>
      </c>
      <c r="AW216" s="96">
        <v>45555</v>
      </c>
      <c r="AX216" s="96">
        <v>45645</v>
      </c>
      <c r="AY216" s="7" t="s">
        <v>750</v>
      </c>
      <c r="AZ216" s="19" t="s">
        <v>1145</v>
      </c>
      <c r="BA216" s="19" t="s">
        <v>54</v>
      </c>
      <c r="BB216" s="19" t="s">
        <v>54</v>
      </c>
      <c r="BC216" s="19" t="s">
        <v>54</v>
      </c>
      <c r="BD216" s="19" t="s">
        <v>54</v>
      </c>
    </row>
    <row r="217" spans="1:56" ht="15" customHeight="1" x14ac:dyDescent="0.2">
      <c r="A217" s="53" t="s">
        <v>1240</v>
      </c>
      <c r="B217" s="8" t="s">
        <v>148</v>
      </c>
      <c r="C217" s="29" t="s">
        <v>1335</v>
      </c>
      <c r="D217" s="30" t="s">
        <v>1429</v>
      </c>
      <c r="E217" s="59">
        <v>45558</v>
      </c>
      <c r="F217" s="7" t="s">
        <v>350</v>
      </c>
      <c r="G217" s="7" t="s">
        <v>55</v>
      </c>
      <c r="H217" s="14" t="s">
        <v>1582</v>
      </c>
      <c r="I217" s="7" t="s">
        <v>356</v>
      </c>
      <c r="J217" s="7" t="s">
        <v>62</v>
      </c>
      <c r="K217" s="7">
        <v>3</v>
      </c>
      <c r="L217" s="7" t="s">
        <v>63</v>
      </c>
      <c r="M217" s="7" t="s">
        <v>64</v>
      </c>
      <c r="N217" s="7" t="s">
        <v>54</v>
      </c>
      <c r="O217" s="7">
        <v>317</v>
      </c>
      <c r="P217" s="9">
        <v>45552</v>
      </c>
      <c r="Q217" s="19">
        <v>40534075</v>
      </c>
      <c r="R217" s="7" t="s">
        <v>57</v>
      </c>
      <c r="S217" s="37">
        <v>39652902</v>
      </c>
      <c r="T217" s="19">
        <f>S217/3</f>
        <v>13217634</v>
      </c>
      <c r="Z217" s="19" t="s">
        <v>54</v>
      </c>
      <c r="AA217" s="19" t="s">
        <v>54</v>
      </c>
      <c r="AB217" s="23" t="s">
        <v>131</v>
      </c>
      <c r="AC217" s="17" t="s">
        <v>549</v>
      </c>
      <c r="AD217" s="17" t="s">
        <v>1693</v>
      </c>
      <c r="AE217" s="7" t="s">
        <v>58</v>
      </c>
      <c r="AF217" s="7" t="s">
        <v>563</v>
      </c>
      <c r="AG217" s="7" t="s">
        <v>132</v>
      </c>
      <c r="AH217" s="7" t="s">
        <v>127</v>
      </c>
      <c r="AI217" s="7" t="s">
        <v>78</v>
      </c>
      <c r="AJ217" s="72" t="s">
        <v>54</v>
      </c>
      <c r="AK217" s="1" t="s">
        <v>1985</v>
      </c>
      <c r="AL217" s="7" t="s">
        <v>54</v>
      </c>
      <c r="AM217" s="87" t="s">
        <v>54</v>
      </c>
      <c r="AN217" s="7" t="s">
        <v>54</v>
      </c>
      <c r="AO217" s="19" t="s">
        <v>677</v>
      </c>
      <c r="AP217" s="23" t="s">
        <v>1858</v>
      </c>
      <c r="AQ217" s="7">
        <v>303</v>
      </c>
      <c r="AR217" s="16">
        <v>45559</v>
      </c>
      <c r="AW217" s="96">
        <v>45559</v>
      </c>
      <c r="AX217" s="96">
        <v>45649</v>
      </c>
      <c r="AY217" s="7" t="s">
        <v>755</v>
      </c>
      <c r="AZ217" s="7" t="s">
        <v>758</v>
      </c>
      <c r="BA217" s="19" t="s">
        <v>54</v>
      </c>
      <c r="BB217" s="19" t="s">
        <v>54</v>
      </c>
      <c r="BC217" s="19" t="s">
        <v>54</v>
      </c>
      <c r="BD217" s="19" t="s">
        <v>54</v>
      </c>
    </row>
    <row r="218" spans="1:56" ht="15" customHeight="1" x14ac:dyDescent="0.2">
      <c r="A218" s="53" t="s">
        <v>1241</v>
      </c>
      <c r="B218" s="8" t="s">
        <v>148</v>
      </c>
      <c r="C218" s="29" t="s">
        <v>1336</v>
      </c>
      <c r="D218" s="30" t="s">
        <v>1430</v>
      </c>
      <c r="E218" s="59">
        <v>45559</v>
      </c>
      <c r="F218" s="7" t="s">
        <v>350</v>
      </c>
      <c r="G218" s="7" t="s">
        <v>66</v>
      </c>
      <c r="H218" s="14" t="s">
        <v>1583</v>
      </c>
      <c r="I218" s="7" t="s">
        <v>356</v>
      </c>
      <c r="J218" s="7" t="s">
        <v>358</v>
      </c>
      <c r="K218" s="7">
        <v>86</v>
      </c>
      <c r="L218" s="7" t="s">
        <v>67</v>
      </c>
      <c r="M218" s="7" t="s">
        <v>443</v>
      </c>
      <c r="N218" s="7" t="s">
        <v>54</v>
      </c>
      <c r="O218" s="7">
        <v>318</v>
      </c>
      <c r="P218" s="9">
        <v>45552</v>
      </c>
      <c r="Q218" s="19">
        <v>7434696</v>
      </c>
      <c r="R218" s="7" t="s">
        <v>57</v>
      </c>
      <c r="S218" s="37">
        <v>7104265</v>
      </c>
      <c r="T218" s="19">
        <f>S218/86*30</f>
        <v>2478231.9767441861</v>
      </c>
      <c r="Z218" s="19" t="s">
        <v>54</v>
      </c>
      <c r="AA218" s="19" t="s">
        <v>54</v>
      </c>
      <c r="AB218" s="23" t="s">
        <v>498</v>
      </c>
      <c r="AC218" s="7" t="s">
        <v>549</v>
      </c>
      <c r="AD218" s="7" t="s">
        <v>1693</v>
      </c>
      <c r="AE218" s="7" t="s">
        <v>58</v>
      </c>
      <c r="AF218" s="7" t="s">
        <v>145</v>
      </c>
      <c r="AG218" s="7" t="s">
        <v>560</v>
      </c>
      <c r="AH218" s="7" t="s">
        <v>119</v>
      </c>
      <c r="AI218" s="7" t="s">
        <v>581</v>
      </c>
      <c r="AJ218" s="72" t="s">
        <v>630</v>
      </c>
      <c r="AK218" s="1" t="s">
        <v>1985</v>
      </c>
      <c r="AL218" s="7" t="s">
        <v>54</v>
      </c>
      <c r="AM218" s="87" t="s">
        <v>54</v>
      </c>
      <c r="AN218" s="7" t="s">
        <v>54</v>
      </c>
      <c r="AO218" s="19" t="s">
        <v>677</v>
      </c>
      <c r="AP218" s="23" t="s">
        <v>1859</v>
      </c>
      <c r="AQ218" s="7">
        <v>306</v>
      </c>
      <c r="AR218" s="16">
        <v>45560</v>
      </c>
      <c r="AW218" s="96">
        <v>45560</v>
      </c>
      <c r="AX218" s="96">
        <v>45653</v>
      </c>
      <c r="AY218" s="7" t="s">
        <v>61</v>
      </c>
      <c r="AZ218" s="19" t="s">
        <v>763</v>
      </c>
      <c r="BA218" s="19" t="s">
        <v>54</v>
      </c>
      <c r="BB218" s="19" t="s">
        <v>54</v>
      </c>
      <c r="BC218" s="19" t="s">
        <v>54</v>
      </c>
      <c r="BD218" s="19" t="s">
        <v>54</v>
      </c>
    </row>
    <row r="219" spans="1:56" ht="15" customHeight="1" x14ac:dyDescent="0.2">
      <c r="A219" s="53" t="s">
        <v>1242</v>
      </c>
      <c r="B219" s="8" t="s">
        <v>148</v>
      </c>
      <c r="C219" s="29" t="s">
        <v>1337</v>
      </c>
      <c r="D219" s="30" t="s">
        <v>1431</v>
      </c>
      <c r="E219" s="59">
        <v>45560</v>
      </c>
      <c r="F219" s="7" t="s">
        <v>350</v>
      </c>
      <c r="G219" s="7" t="s">
        <v>55</v>
      </c>
      <c r="H219" s="14" t="s">
        <v>1584</v>
      </c>
      <c r="I219" s="7" t="s">
        <v>356</v>
      </c>
      <c r="J219" s="7" t="s">
        <v>358</v>
      </c>
      <c r="K219" s="7">
        <v>85</v>
      </c>
      <c r="L219" s="7" t="s">
        <v>457</v>
      </c>
      <c r="M219" s="7" t="s">
        <v>461</v>
      </c>
      <c r="N219" s="7" t="s">
        <v>470</v>
      </c>
      <c r="O219" s="7">
        <v>309</v>
      </c>
      <c r="P219" s="9">
        <v>45547</v>
      </c>
      <c r="Q219" s="19">
        <v>31500000</v>
      </c>
      <c r="R219" s="7" t="s">
        <v>72</v>
      </c>
      <c r="S219" s="37">
        <v>25500000</v>
      </c>
      <c r="T219" s="19">
        <f>S219/85*30</f>
        <v>9000000</v>
      </c>
      <c r="Z219" s="19" t="s">
        <v>54</v>
      </c>
      <c r="AA219" s="19" t="s">
        <v>54</v>
      </c>
      <c r="AB219" s="23" t="s">
        <v>1678</v>
      </c>
      <c r="AC219" s="7" t="s">
        <v>549</v>
      </c>
      <c r="AD219" s="7" t="s">
        <v>1693</v>
      </c>
      <c r="AE219" s="7" t="s">
        <v>58</v>
      </c>
      <c r="AF219" s="7" t="s">
        <v>59</v>
      </c>
      <c r="AG219" s="7" t="s">
        <v>130</v>
      </c>
      <c r="AH219" s="17" t="s">
        <v>117</v>
      </c>
      <c r="AI219" s="17" t="s">
        <v>78</v>
      </c>
      <c r="AJ219" s="75" t="s">
        <v>1763</v>
      </c>
      <c r="AK219" s="1" t="s">
        <v>1985</v>
      </c>
      <c r="AL219" s="19" t="s">
        <v>54</v>
      </c>
      <c r="AM219" s="87" t="s">
        <v>54</v>
      </c>
      <c r="AN219" s="19" t="s">
        <v>54</v>
      </c>
      <c r="AO219" s="19" t="s">
        <v>677</v>
      </c>
      <c r="AP219" s="23" t="s">
        <v>1860</v>
      </c>
      <c r="AQ219" s="7">
        <v>307</v>
      </c>
      <c r="AR219" s="16">
        <v>45561</v>
      </c>
      <c r="AW219" s="96">
        <v>45561</v>
      </c>
      <c r="AX219" s="96">
        <v>45646</v>
      </c>
      <c r="AY219" s="7" t="s">
        <v>748</v>
      </c>
      <c r="AZ219" s="19" t="s">
        <v>766</v>
      </c>
      <c r="BA219" s="19" t="s">
        <v>54</v>
      </c>
      <c r="BB219" s="19" t="s">
        <v>54</v>
      </c>
      <c r="BC219" s="19" t="s">
        <v>54</v>
      </c>
      <c r="BD219" s="19" t="s">
        <v>54</v>
      </c>
    </row>
    <row r="220" spans="1:56" ht="15" customHeight="1" x14ac:dyDescent="0.2">
      <c r="A220" s="53" t="s">
        <v>1439</v>
      </c>
      <c r="B220" s="8" t="s">
        <v>148</v>
      </c>
      <c r="C220" s="29" t="s">
        <v>1456</v>
      </c>
      <c r="D220" s="30" t="s">
        <v>1457</v>
      </c>
      <c r="E220" s="59">
        <v>45565</v>
      </c>
      <c r="F220" s="7" t="s">
        <v>350</v>
      </c>
      <c r="G220" s="7" t="s">
        <v>55</v>
      </c>
      <c r="H220" s="14" t="s">
        <v>1585</v>
      </c>
      <c r="I220" s="7" t="s">
        <v>356</v>
      </c>
      <c r="J220" s="7" t="s">
        <v>358</v>
      </c>
      <c r="K220" s="7">
        <v>80</v>
      </c>
      <c r="L220" s="7" t="s">
        <v>1617</v>
      </c>
      <c r="M220" s="7" t="s">
        <v>466</v>
      </c>
      <c r="N220" s="7" t="s">
        <v>472</v>
      </c>
      <c r="O220" s="7">
        <v>316</v>
      </c>
      <c r="P220" s="9">
        <v>45548</v>
      </c>
      <c r="Q220" s="19">
        <v>27793044</v>
      </c>
      <c r="R220" s="7" t="s">
        <v>72</v>
      </c>
      <c r="S220" s="37">
        <v>24704928</v>
      </c>
      <c r="T220" s="19">
        <f>S220/80*30</f>
        <v>9264348</v>
      </c>
      <c r="Z220" s="19" t="s">
        <v>54</v>
      </c>
      <c r="AA220" s="19" t="s">
        <v>54</v>
      </c>
      <c r="AB220" s="23" t="s">
        <v>1679</v>
      </c>
      <c r="AC220" s="17" t="s">
        <v>549</v>
      </c>
      <c r="AD220" s="17" t="s">
        <v>1693</v>
      </c>
      <c r="AE220" s="7" t="s">
        <v>1709</v>
      </c>
      <c r="AF220" s="7" t="s">
        <v>54</v>
      </c>
      <c r="AG220" s="7" t="s">
        <v>1710</v>
      </c>
      <c r="AH220" s="17" t="s">
        <v>97</v>
      </c>
      <c r="AI220" s="17" t="s">
        <v>78</v>
      </c>
      <c r="AJ220" s="75" t="s">
        <v>1764</v>
      </c>
      <c r="AK220" s="1" t="s">
        <v>1985</v>
      </c>
      <c r="AL220" s="19" t="s">
        <v>54</v>
      </c>
      <c r="AM220" s="87" t="s">
        <v>54</v>
      </c>
      <c r="AN220" s="19" t="s">
        <v>54</v>
      </c>
      <c r="AO220" s="19" t="s">
        <v>677</v>
      </c>
      <c r="AP220" s="23" t="s">
        <v>1861</v>
      </c>
      <c r="AQ220" s="7">
        <v>309</v>
      </c>
      <c r="AR220" s="16">
        <v>45565</v>
      </c>
      <c r="AW220" s="96">
        <v>45566</v>
      </c>
      <c r="AX220" s="96">
        <v>45677</v>
      </c>
      <c r="AY220" s="7" t="s">
        <v>750</v>
      </c>
      <c r="AZ220" s="19" t="s">
        <v>1145</v>
      </c>
      <c r="BA220" s="19" t="s">
        <v>54</v>
      </c>
      <c r="BB220" s="19" t="s">
        <v>54</v>
      </c>
      <c r="BC220" s="19" t="s">
        <v>54</v>
      </c>
      <c r="BD220" s="19" t="s">
        <v>54</v>
      </c>
    </row>
    <row r="221" spans="1:56" ht="15" customHeight="1" x14ac:dyDescent="0.2">
      <c r="A221" s="53" t="s">
        <v>1440</v>
      </c>
      <c r="B221" s="8" t="s">
        <v>148</v>
      </c>
      <c r="C221" s="29" t="s">
        <v>1458</v>
      </c>
      <c r="D221" s="30" t="s">
        <v>1459</v>
      </c>
      <c r="E221" s="59">
        <v>45567</v>
      </c>
      <c r="F221" s="7" t="s">
        <v>350</v>
      </c>
      <c r="G221" s="7" t="s">
        <v>55</v>
      </c>
      <c r="H221" s="14" t="s">
        <v>1586</v>
      </c>
      <c r="I221" s="7" t="s">
        <v>356</v>
      </c>
      <c r="J221" s="7" t="s">
        <v>358</v>
      </c>
      <c r="K221" s="7">
        <v>79</v>
      </c>
      <c r="L221" s="7" t="s">
        <v>63</v>
      </c>
      <c r="M221" s="7" t="s">
        <v>64</v>
      </c>
      <c r="N221" s="7" t="s">
        <v>54</v>
      </c>
      <c r="O221" s="7">
        <v>323</v>
      </c>
      <c r="P221" s="9">
        <v>45555</v>
      </c>
      <c r="Q221" s="19">
        <v>10276000</v>
      </c>
      <c r="R221" s="7" t="s">
        <v>57</v>
      </c>
      <c r="S221" s="37">
        <v>9664333</v>
      </c>
      <c r="T221" s="19">
        <f>S221/79*30</f>
        <v>3669999.8734177216</v>
      </c>
      <c r="Z221" s="19" t="s">
        <v>54</v>
      </c>
      <c r="AA221" s="19" t="s">
        <v>54</v>
      </c>
      <c r="AB221" s="40" t="s">
        <v>518</v>
      </c>
      <c r="AC221" s="17" t="s">
        <v>549</v>
      </c>
      <c r="AD221" s="17" t="s">
        <v>1693</v>
      </c>
      <c r="AE221" s="7" t="s">
        <v>58</v>
      </c>
      <c r="AF221" s="7" t="s">
        <v>130</v>
      </c>
      <c r="AG221" s="7" t="s">
        <v>130</v>
      </c>
      <c r="AH221" s="17" t="s">
        <v>591</v>
      </c>
      <c r="AI221" s="17" t="s">
        <v>78</v>
      </c>
      <c r="AJ221" s="72" t="s">
        <v>644</v>
      </c>
      <c r="AK221" s="1" t="s">
        <v>1985</v>
      </c>
      <c r="AL221" s="17" t="s">
        <v>54</v>
      </c>
      <c r="AM221" s="87" t="s">
        <v>54</v>
      </c>
      <c r="AN221" s="17" t="s">
        <v>54</v>
      </c>
      <c r="AO221" s="19" t="s">
        <v>677</v>
      </c>
      <c r="AP221" s="23" t="s">
        <v>1862</v>
      </c>
      <c r="AQ221" s="7">
        <v>312</v>
      </c>
      <c r="AR221" s="16">
        <v>45567</v>
      </c>
      <c r="AW221" s="96">
        <v>45567</v>
      </c>
      <c r="AX221" s="96">
        <v>45656</v>
      </c>
      <c r="AY221" s="7" t="s">
        <v>752</v>
      </c>
      <c r="AZ221" s="7" t="s">
        <v>762</v>
      </c>
      <c r="BA221" s="19" t="s">
        <v>54</v>
      </c>
      <c r="BB221" s="19" t="s">
        <v>54</v>
      </c>
      <c r="BC221" s="19" t="s">
        <v>54</v>
      </c>
      <c r="BD221" s="19" t="s">
        <v>54</v>
      </c>
    </row>
    <row r="222" spans="1:56" ht="15" customHeight="1" x14ac:dyDescent="0.2">
      <c r="A222" s="53" t="s">
        <v>1441</v>
      </c>
      <c r="B222" s="8" t="s">
        <v>148</v>
      </c>
      <c r="C222" s="29" t="s">
        <v>1460</v>
      </c>
      <c r="D222" s="30" t="s">
        <v>1461</v>
      </c>
      <c r="E222" s="59">
        <v>45567</v>
      </c>
      <c r="F222" s="7" t="s">
        <v>350</v>
      </c>
      <c r="G222" s="7" t="s">
        <v>66</v>
      </c>
      <c r="H222" s="14" t="s">
        <v>1587</v>
      </c>
      <c r="I222" s="7" t="s">
        <v>356</v>
      </c>
      <c r="J222" s="7" t="s">
        <v>358</v>
      </c>
      <c r="K222" s="7">
        <v>79</v>
      </c>
      <c r="L222" s="7" t="s">
        <v>67</v>
      </c>
      <c r="M222" s="7" t="s">
        <v>430</v>
      </c>
      <c r="N222" s="7" t="s">
        <v>54</v>
      </c>
      <c r="O222" s="7">
        <v>327</v>
      </c>
      <c r="P222" s="9">
        <v>45559</v>
      </c>
      <c r="Q222" s="19">
        <v>9145249</v>
      </c>
      <c r="R222" s="7" t="s">
        <v>57</v>
      </c>
      <c r="S222" s="37">
        <v>8304306</v>
      </c>
      <c r="T222" s="19">
        <f>S222/79*30</f>
        <v>3153533.9240506329</v>
      </c>
      <c r="Z222" s="19" t="s">
        <v>54</v>
      </c>
      <c r="AA222" s="19" t="s">
        <v>54</v>
      </c>
      <c r="AB222" s="23" t="s">
        <v>521</v>
      </c>
      <c r="AC222" s="17" t="s">
        <v>549</v>
      </c>
      <c r="AD222" s="17" t="s">
        <v>1693</v>
      </c>
      <c r="AE222" s="7" t="s">
        <v>58</v>
      </c>
      <c r="AF222" s="7" t="s">
        <v>130</v>
      </c>
      <c r="AG222" s="7" t="s">
        <v>130</v>
      </c>
      <c r="AH222" s="17" t="s">
        <v>594</v>
      </c>
      <c r="AI222" s="17" t="s">
        <v>595</v>
      </c>
      <c r="AJ222" s="72" t="s">
        <v>647</v>
      </c>
      <c r="AK222" s="1" t="s">
        <v>1985</v>
      </c>
      <c r="AL222" s="17" t="s">
        <v>54</v>
      </c>
      <c r="AM222" s="87" t="s">
        <v>54</v>
      </c>
      <c r="AN222" s="17" t="s">
        <v>54</v>
      </c>
      <c r="AO222" s="19" t="s">
        <v>677</v>
      </c>
      <c r="AP222" s="23" t="s">
        <v>704</v>
      </c>
      <c r="AQ222" s="7">
        <v>311</v>
      </c>
      <c r="AR222" s="16">
        <v>45567</v>
      </c>
      <c r="AW222" s="96">
        <v>45567</v>
      </c>
      <c r="AX222" s="96">
        <v>45646</v>
      </c>
      <c r="AY222" s="7" t="s">
        <v>752</v>
      </c>
      <c r="AZ222" s="7" t="s">
        <v>762</v>
      </c>
      <c r="BA222" s="19" t="s">
        <v>54</v>
      </c>
      <c r="BB222" s="19" t="s">
        <v>54</v>
      </c>
      <c r="BC222" s="19" t="s">
        <v>54</v>
      </c>
      <c r="BD222" s="19" t="s">
        <v>54</v>
      </c>
    </row>
    <row r="223" spans="1:56" ht="15" customHeight="1" x14ac:dyDescent="0.2">
      <c r="A223" s="53" t="s">
        <v>1442</v>
      </c>
      <c r="B223" s="8" t="s">
        <v>148</v>
      </c>
      <c r="C223" s="29" t="s">
        <v>1462</v>
      </c>
      <c r="D223" s="30" t="s">
        <v>1463</v>
      </c>
      <c r="E223" s="59">
        <v>45574</v>
      </c>
      <c r="F223" s="7" t="s">
        <v>350</v>
      </c>
      <c r="G223" s="7" t="s">
        <v>66</v>
      </c>
      <c r="H223" s="14" t="s">
        <v>1588</v>
      </c>
      <c r="I223" s="7" t="s">
        <v>356</v>
      </c>
      <c r="J223" s="7" t="s">
        <v>358</v>
      </c>
      <c r="K223" s="7">
        <v>72</v>
      </c>
      <c r="L223" s="7" t="s">
        <v>67</v>
      </c>
      <c r="M223" s="7" t="s">
        <v>443</v>
      </c>
      <c r="N223" s="7" t="s">
        <v>54</v>
      </c>
      <c r="O223" s="7">
        <v>328</v>
      </c>
      <c r="P223" s="9">
        <v>45561</v>
      </c>
      <c r="Q223" s="19">
        <v>8067653</v>
      </c>
      <c r="R223" s="7" t="s">
        <v>57</v>
      </c>
      <c r="S223" s="37">
        <v>7260888</v>
      </c>
      <c r="T223" s="19">
        <f>S223/72*30</f>
        <v>3025370</v>
      </c>
      <c r="Z223" s="19" t="s">
        <v>54</v>
      </c>
      <c r="AA223" s="19" t="s">
        <v>54</v>
      </c>
      <c r="AB223" s="23" t="s">
        <v>1680</v>
      </c>
      <c r="AC223" s="17" t="s">
        <v>549</v>
      </c>
      <c r="AD223" s="17" t="s">
        <v>1693</v>
      </c>
      <c r="AE223" s="7" t="s">
        <v>58</v>
      </c>
      <c r="AF223" s="7" t="s">
        <v>130</v>
      </c>
      <c r="AG223" s="7" t="s">
        <v>130</v>
      </c>
      <c r="AH223" s="17" t="s">
        <v>119</v>
      </c>
      <c r="AI223" s="17" t="s">
        <v>581</v>
      </c>
      <c r="AJ223" s="75" t="s">
        <v>1765</v>
      </c>
      <c r="AK223" s="1" t="s">
        <v>1985</v>
      </c>
      <c r="AL223" s="17" t="s">
        <v>54</v>
      </c>
      <c r="AM223" s="87" t="s">
        <v>54</v>
      </c>
      <c r="AN223" s="17" t="s">
        <v>54</v>
      </c>
      <c r="AO223" s="19" t="s">
        <v>677</v>
      </c>
      <c r="AP223" s="23" t="s">
        <v>1863</v>
      </c>
      <c r="AQ223" s="7">
        <v>319</v>
      </c>
      <c r="AR223" s="16">
        <v>45574</v>
      </c>
      <c r="AW223" s="96">
        <v>45574</v>
      </c>
      <c r="AX223" s="96">
        <v>45646</v>
      </c>
      <c r="AY223" s="7" t="s">
        <v>752</v>
      </c>
      <c r="AZ223" s="7" t="s">
        <v>762</v>
      </c>
      <c r="BA223" s="19" t="s">
        <v>54</v>
      </c>
      <c r="BB223" s="19" t="s">
        <v>54</v>
      </c>
      <c r="BC223" s="19" t="s">
        <v>54</v>
      </c>
      <c r="BD223" s="19" t="s">
        <v>54</v>
      </c>
    </row>
    <row r="224" spans="1:56" ht="15" customHeight="1" x14ac:dyDescent="0.2">
      <c r="A224" s="53" t="s">
        <v>1443</v>
      </c>
      <c r="B224" s="8" t="s">
        <v>148</v>
      </c>
      <c r="C224" s="29" t="s">
        <v>1464</v>
      </c>
      <c r="D224" s="30" t="s">
        <v>1465</v>
      </c>
      <c r="E224" s="59">
        <v>45575</v>
      </c>
      <c r="F224" s="7" t="s">
        <v>350</v>
      </c>
      <c r="G224" s="7" t="s">
        <v>55</v>
      </c>
      <c r="H224" s="14" t="s">
        <v>1589</v>
      </c>
      <c r="I224" s="7" t="s">
        <v>356</v>
      </c>
      <c r="J224" s="7" t="s">
        <v>358</v>
      </c>
      <c r="K224" s="7">
        <v>75</v>
      </c>
      <c r="L224" s="7" t="s">
        <v>1618</v>
      </c>
      <c r="M224" s="7" t="s">
        <v>1619</v>
      </c>
      <c r="N224" s="7" t="s">
        <v>470</v>
      </c>
      <c r="O224" s="7">
        <v>337</v>
      </c>
      <c r="P224" s="9">
        <v>45574</v>
      </c>
      <c r="Q224" s="19">
        <v>30000000</v>
      </c>
      <c r="R224" s="7" t="s">
        <v>72</v>
      </c>
      <c r="S224" s="37">
        <v>30000000</v>
      </c>
      <c r="T224" s="19">
        <f>S224/75*30</f>
        <v>12000000</v>
      </c>
      <c r="Z224" s="7" t="s">
        <v>54</v>
      </c>
      <c r="AA224" s="7" t="s">
        <v>54</v>
      </c>
      <c r="AB224" s="23" t="s">
        <v>1681</v>
      </c>
      <c r="AC224" s="17" t="s">
        <v>549</v>
      </c>
      <c r="AD224" s="17" t="s">
        <v>1693</v>
      </c>
      <c r="AE224" s="7" t="s">
        <v>58</v>
      </c>
      <c r="AF224" s="7" t="s">
        <v>108</v>
      </c>
      <c r="AG224" s="7" t="s">
        <v>124</v>
      </c>
      <c r="AH224" s="17" t="s">
        <v>1723</v>
      </c>
      <c r="AI224" s="17" t="s">
        <v>87</v>
      </c>
      <c r="AJ224" s="75" t="s">
        <v>1766</v>
      </c>
      <c r="AK224" s="1" t="s">
        <v>1985</v>
      </c>
      <c r="AL224" s="17" t="s">
        <v>54</v>
      </c>
      <c r="AM224" s="87" t="s">
        <v>54</v>
      </c>
      <c r="AN224" s="17" t="s">
        <v>54</v>
      </c>
      <c r="AO224" s="19" t="s">
        <v>677</v>
      </c>
      <c r="AP224" s="23" t="s">
        <v>1864</v>
      </c>
      <c r="AQ224" s="7">
        <v>321</v>
      </c>
      <c r="AR224" s="16">
        <v>45575</v>
      </c>
      <c r="AW224" s="96">
        <v>45575</v>
      </c>
      <c r="AX224" s="96">
        <v>45686</v>
      </c>
      <c r="AY224" s="7" t="s">
        <v>753</v>
      </c>
      <c r="AZ224" s="7" t="s">
        <v>764</v>
      </c>
      <c r="BA224" s="7" t="s">
        <v>54</v>
      </c>
      <c r="BB224" s="7" t="s">
        <v>54</v>
      </c>
      <c r="BC224" s="7" t="s">
        <v>54</v>
      </c>
      <c r="BD224" s="7" t="s">
        <v>54</v>
      </c>
    </row>
    <row r="225" spans="1:56" ht="15" customHeight="1" x14ac:dyDescent="0.2">
      <c r="A225" s="53" t="s">
        <v>1444</v>
      </c>
      <c r="B225" s="8" t="s">
        <v>148</v>
      </c>
      <c r="C225" s="29" t="s">
        <v>1466</v>
      </c>
      <c r="D225" s="30" t="s">
        <v>1467</v>
      </c>
      <c r="E225" s="59">
        <v>45574</v>
      </c>
      <c r="F225" s="7" t="s">
        <v>350</v>
      </c>
      <c r="G225" s="7" t="s">
        <v>55</v>
      </c>
      <c r="H225" s="14" t="s">
        <v>1590</v>
      </c>
      <c r="I225" s="7" t="s">
        <v>356</v>
      </c>
      <c r="J225" s="7" t="s">
        <v>358</v>
      </c>
      <c r="K225" s="7">
        <v>80</v>
      </c>
      <c r="L225" s="7" t="s">
        <v>1620</v>
      </c>
      <c r="M225" s="7" t="s">
        <v>1621</v>
      </c>
      <c r="N225" s="7" t="s">
        <v>71</v>
      </c>
      <c r="O225" s="7">
        <v>322</v>
      </c>
      <c r="P225" s="9">
        <v>45555</v>
      </c>
      <c r="Q225" s="19">
        <v>32709788</v>
      </c>
      <c r="R225" s="7" t="s">
        <v>72</v>
      </c>
      <c r="S225" s="37">
        <v>15664000</v>
      </c>
      <c r="T225" s="19">
        <f>S225/80*30</f>
        <v>5874000</v>
      </c>
      <c r="Z225" s="19" t="s">
        <v>54</v>
      </c>
      <c r="AA225" s="19" t="s">
        <v>54</v>
      </c>
      <c r="AB225" s="23" t="s">
        <v>1682</v>
      </c>
      <c r="AC225" s="17" t="s">
        <v>549</v>
      </c>
      <c r="AD225" s="17" t="s">
        <v>1693</v>
      </c>
      <c r="AE225" s="7" t="s">
        <v>58</v>
      </c>
      <c r="AF225" s="7" t="s">
        <v>130</v>
      </c>
      <c r="AG225" s="7" t="s">
        <v>130</v>
      </c>
      <c r="AH225" s="17" t="s">
        <v>144</v>
      </c>
      <c r="AI225" s="17" t="s">
        <v>1724</v>
      </c>
      <c r="AJ225" s="75" t="s">
        <v>1767</v>
      </c>
      <c r="AK225" s="1" t="s">
        <v>1985</v>
      </c>
      <c r="AL225" s="17" t="s">
        <v>54</v>
      </c>
      <c r="AM225" s="87" t="s">
        <v>54</v>
      </c>
      <c r="AN225" s="17" t="s">
        <v>54</v>
      </c>
      <c r="AO225" s="19" t="s">
        <v>677</v>
      </c>
      <c r="AP225" s="23" t="s">
        <v>1865</v>
      </c>
      <c r="AQ225" s="7">
        <v>320</v>
      </c>
      <c r="AR225" s="16">
        <v>45575</v>
      </c>
      <c r="AW225" s="96">
        <v>45575</v>
      </c>
      <c r="AX225" s="96">
        <v>45687</v>
      </c>
      <c r="AY225" s="7" t="s">
        <v>753</v>
      </c>
      <c r="AZ225" s="7" t="s">
        <v>764</v>
      </c>
      <c r="BA225" s="19" t="s">
        <v>54</v>
      </c>
      <c r="BB225" s="19" t="s">
        <v>54</v>
      </c>
      <c r="BC225" s="19" t="s">
        <v>54</v>
      </c>
      <c r="BD225" s="19" t="s">
        <v>54</v>
      </c>
    </row>
    <row r="226" spans="1:56" ht="15" customHeight="1" x14ac:dyDescent="0.2">
      <c r="A226" s="53" t="s">
        <v>1445</v>
      </c>
      <c r="B226" s="8" t="s">
        <v>148</v>
      </c>
      <c r="C226" s="29" t="s">
        <v>1468</v>
      </c>
      <c r="D226" s="30" t="s">
        <v>1469</v>
      </c>
      <c r="E226" s="59">
        <v>45581</v>
      </c>
      <c r="F226" s="7" t="s">
        <v>350</v>
      </c>
      <c r="G226" s="7" t="s">
        <v>66</v>
      </c>
      <c r="H226" s="14" t="s">
        <v>1591</v>
      </c>
      <c r="I226" s="7" t="s">
        <v>356</v>
      </c>
      <c r="J226" s="7" t="s">
        <v>358</v>
      </c>
      <c r="K226" s="7">
        <v>65</v>
      </c>
      <c r="L226" s="7" t="s">
        <v>67</v>
      </c>
      <c r="M226" s="7" t="s">
        <v>68</v>
      </c>
      <c r="N226" s="7" t="s">
        <v>54</v>
      </c>
      <c r="O226" s="7">
        <v>332</v>
      </c>
      <c r="P226" s="9">
        <v>45565</v>
      </c>
      <c r="Q226" s="19">
        <v>7636855</v>
      </c>
      <c r="R226" s="7" t="s">
        <v>57</v>
      </c>
      <c r="S226" s="37">
        <v>6364046</v>
      </c>
      <c r="T226" s="19">
        <f>S226/65*30</f>
        <v>2937252</v>
      </c>
      <c r="Z226" s="19" t="s">
        <v>54</v>
      </c>
      <c r="AA226" s="19" t="s">
        <v>54</v>
      </c>
      <c r="AB226" s="23" t="s">
        <v>1683</v>
      </c>
      <c r="AC226" s="17" t="s">
        <v>549</v>
      </c>
      <c r="AD226" s="17" t="s">
        <v>1693</v>
      </c>
      <c r="AE226" s="7" t="s">
        <v>58</v>
      </c>
      <c r="AF226" s="7" t="s">
        <v>108</v>
      </c>
      <c r="AG226" s="7" t="s">
        <v>121</v>
      </c>
      <c r="AH226" s="17" t="s">
        <v>99</v>
      </c>
      <c r="AI226" s="17" t="s">
        <v>1725</v>
      </c>
      <c r="AJ226" s="75" t="s">
        <v>1768</v>
      </c>
      <c r="AK226" s="1" t="s">
        <v>1985</v>
      </c>
      <c r="AL226" s="17" t="s">
        <v>54</v>
      </c>
      <c r="AM226" s="87" t="s">
        <v>54</v>
      </c>
      <c r="AN226" s="17" t="s">
        <v>54</v>
      </c>
      <c r="AO226" s="19" t="s">
        <v>677</v>
      </c>
      <c r="AP226" s="23" t="s">
        <v>1866</v>
      </c>
      <c r="AQ226" s="7">
        <v>324</v>
      </c>
      <c r="AR226" s="16">
        <v>45581</v>
      </c>
      <c r="AW226" s="96">
        <v>45581</v>
      </c>
      <c r="AX226" s="96">
        <v>45656</v>
      </c>
      <c r="AY226" s="7" t="s">
        <v>752</v>
      </c>
      <c r="AZ226" s="7" t="s">
        <v>762</v>
      </c>
      <c r="BA226" s="19" t="s">
        <v>54</v>
      </c>
      <c r="BB226" s="19" t="s">
        <v>54</v>
      </c>
      <c r="BC226" s="19" t="s">
        <v>54</v>
      </c>
      <c r="BD226" s="19" t="s">
        <v>54</v>
      </c>
    </row>
    <row r="227" spans="1:56" ht="15" customHeight="1" x14ac:dyDescent="0.2">
      <c r="A227" s="53" t="s">
        <v>1446</v>
      </c>
      <c r="B227" s="8" t="s">
        <v>148</v>
      </c>
      <c r="C227" s="29" t="s">
        <v>1470</v>
      </c>
      <c r="D227" s="30" t="s">
        <v>1471</v>
      </c>
      <c r="E227" s="59">
        <v>45580</v>
      </c>
      <c r="F227" s="7" t="s">
        <v>350</v>
      </c>
      <c r="G227" s="7" t="s">
        <v>55</v>
      </c>
      <c r="H227" s="14" t="s">
        <v>1592</v>
      </c>
      <c r="I227" s="7" t="s">
        <v>356</v>
      </c>
      <c r="J227" s="7" t="s">
        <v>358</v>
      </c>
      <c r="K227" s="7">
        <v>75</v>
      </c>
      <c r="L227" s="7" t="s">
        <v>447</v>
      </c>
      <c r="M227" s="7" t="s">
        <v>448</v>
      </c>
      <c r="N227" s="7" t="s">
        <v>54</v>
      </c>
      <c r="O227" s="7">
        <v>342</v>
      </c>
      <c r="P227" s="9">
        <v>45575</v>
      </c>
      <c r="Q227" s="19">
        <v>20250000</v>
      </c>
      <c r="R227" s="7" t="s">
        <v>57</v>
      </c>
      <c r="S227" s="37">
        <v>20250000</v>
      </c>
      <c r="T227" s="7">
        <f>S227/75*30</f>
        <v>8100000</v>
      </c>
      <c r="Z227" s="7" t="s">
        <v>54</v>
      </c>
      <c r="AA227" s="7" t="s">
        <v>54</v>
      </c>
      <c r="AB227" s="23" t="s">
        <v>1684</v>
      </c>
      <c r="AC227" s="17" t="s">
        <v>549</v>
      </c>
      <c r="AD227" s="17" t="s">
        <v>1693</v>
      </c>
      <c r="AE227" s="7" t="s">
        <v>58</v>
      </c>
      <c r="AF227" s="7" t="s">
        <v>59</v>
      </c>
      <c r="AG227" s="7" t="s">
        <v>59</v>
      </c>
      <c r="AH227" s="17" t="s">
        <v>594</v>
      </c>
      <c r="AI227" s="17" t="s">
        <v>98</v>
      </c>
      <c r="AJ227" s="75" t="s">
        <v>1769</v>
      </c>
      <c r="AK227" s="1" t="s">
        <v>1985</v>
      </c>
      <c r="AL227" s="17" t="s">
        <v>54</v>
      </c>
      <c r="AM227" s="87" t="s">
        <v>54</v>
      </c>
      <c r="AN227" s="17" t="s">
        <v>54</v>
      </c>
      <c r="AO227" s="19" t="s">
        <v>677</v>
      </c>
      <c r="AP227" s="23" t="s">
        <v>1867</v>
      </c>
      <c r="AQ227" s="7">
        <v>323</v>
      </c>
      <c r="AR227" s="16">
        <v>45580</v>
      </c>
      <c r="AW227" s="96">
        <v>45580</v>
      </c>
      <c r="AX227" s="96">
        <v>45685</v>
      </c>
      <c r="AY227" s="7" t="s">
        <v>61</v>
      </c>
      <c r="AZ227" s="7" t="s">
        <v>763</v>
      </c>
      <c r="BA227" s="7" t="s">
        <v>54</v>
      </c>
      <c r="BB227" s="7" t="s">
        <v>54</v>
      </c>
      <c r="BC227" s="7" t="s">
        <v>54</v>
      </c>
      <c r="BD227" s="7" t="s">
        <v>54</v>
      </c>
    </row>
    <row r="228" spans="1:56" ht="15" customHeight="1" x14ac:dyDescent="0.2">
      <c r="A228" s="53" t="s">
        <v>1447</v>
      </c>
      <c r="B228" s="8" t="s">
        <v>148</v>
      </c>
      <c r="C228" s="29" t="s">
        <v>1472</v>
      </c>
      <c r="D228" s="30" t="s">
        <v>1473</v>
      </c>
      <c r="E228" s="59">
        <v>45583</v>
      </c>
      <c r="F228" s="7" t="s">
        <v>1488</v>
      </c>
      <c r="G228" s="7" t="s">
        <v>134</v>
      </c>
      <c r="H228" s="14" t="s">
        <v>1593</v>
      </c>
      <c r="I228" s="7" t="s">
        <v>375</v>
      </c>
      <c r="J228" s="32" t="s">
        <v>62</v>
      </c>
      <c r="K228" s="32">
        <v>1</v>
      </c>
      <c r="L228" s="35" t="s">
        <v>1622</v>
      </c>
      <c r="M228" s="35" t="s">
        <v>1623</v>
      </c>
      <c r="N228" s="32" t="s">
        <v>54</v>
      </c>
      <c r="O228" s="32">
        <v>313</v>
      </c>
      <c r="P228" s="9">
        <v>45574</v>
      </c>
      <c r="Q228" s="19" t="s">
        <v>1630</v>
      </c>
      <c r="R228" s="7" t="s">
        <v>57</v>
      </c>
      <c r="S228" s="37">
        <v>7276343</v>
      </c>
      <c r="T228" s="19" t="s">
        <v>54</v>
      </c>
      <c r="Z228" s="32" t="s">
        <v>54</v>
      </c>
      <c r="AA228" s="32" t="s">
        <v>54</v>
      </c>
      <c r="AB228" s="32" t="s">
        <v>1685</v>
      </c>
      <c r="AC228" s="32" t="s">
        <v>550</v>
      </c>
      <c r="AD228" s="32" t="s">
        <v>1694</v>
      </c>
      <c r="AE228" s="7" t="s">
        <v>58</v>
      </c>
      <c r="AF228" s="7" t="s">
        <v>59</v>
      </c>
      <c r="AG228" s="7" t="s">
        <v>59</v>
      </c>
      <c r="AH228" s="32" t="s">
        <v>54</v>
      </c>
      <c r="AI228" s="32" t="s">
        <v>54</v>
      </c>
      <c r="AJ228" s="32" t="s">
        <v>54</v>
      </c>
      <c r="AK228" s="1" t="s">
        <v>1985</v>
      </c>
      <c r="AL228" s="32" t="s">
        <v>103</v>
      </c>
      <c r="AM228" s="91">
        <v>88</v>
      </c>
      <c r="AN228" s="32" t="s">
        <v>54</v>
      </c>
      <c r="AO228" s="32" t="s">
        <v>679</v>
      </c>
      <c r="AP228" s="35" t="s">
        <v>1868</v>
      </c>
      <c r="AQ228" s="32">
        <v>328</v>
      </c>
      <c r="AR228" s="45">
        <v>45583</v>
      </c>
      <c r="AW228" s="99">
        <v>45583</v>
      </c>
      <c r="AX228" s="99">
        <v>45613</v>
      </c>
      <c r="AY228" s="7" t="s">
        <v>61</v>
      </c>
      <c r="AZ228" s="7" t="s">
        <v>756</v>
      </c>
      <c r="BA228" s="32" t="s">
        <v>54</v>
      </c>
      <c r="BB228" s="32" t="s">
        <v>54</v>
      </c>
      <c r="BC228" s="32" t="s">
        <v>54</v>
      </c>
      <c r="BD228" s="32" t="s">
        <v>54</v>
      </c>
    </row>
    <row r="229" spans="1:56" ht="15" customHeight="1" x14ac:dyDescent="0.2">
      <c r="A229" s="53" t="s">
        <v>1448</v>
      </c>
      <c r="B229" s="8" t="s">
        <v>148</v>
      </c>
      <c r="C229" s="29" t="s">
        <v>1474</v>
      </c>
      <c r="D229" s="30" t="s">
        <v>1475</v>
      </c>
      <c r="E229" s="59">
        <v>45583</v>
      </c>
      <c r="F229" s="7" t="s">
        <v>350</v>
      </c>
      <c r="G229" s="7" t="s">
        <v>55</v>
      </c>
      <c r="H229" s="32" t="s">
        <v>1594</v>
      </c>
      <c r="I229" s="7" t="s">
        <v>356</v>
      </c>
      <c r="J229" s="32" t="s">
        <v>358</v>
      </c>
      <c r="K229" s="32">
        <v>63</v>
      </c>
      <c r="L229" s="35" t="s">
        <v>67</v>
      </c>
      <c r="M229" s="35" t="s">
        <v>430</v>
      </c>
      <c r="N229" s="32" t="s">
        <v>54</v>
      </c>
      <c r="O229" s="32">
        <v>330</v>
      </c>
      <c r="P229" s="9">
        <v>45562</v>
      </c>
      <c r="Q229" s="19">
        <v>8000000</v>
      </c>
      <c r="R229" s="7" t="s">
        <v>57</v>
      </c>
      <c r="S229" s="37">
        <v>6300000</v>
      </c>
      <c r="T229" s="37">
        <f>S229/63*30</f>
        <v>3000000</v>
      </c>
      <c r="Z229" s="32" t="s">
        <v>54</v>
      </c>
      <c r="AA229" s="32" t="s">
        <v>54</v>
      </c>
      <c r="AB229" s="35" t="s">
        <v>1686</v>
      </c>
      <c r="AC229" s="32" t="s">
        <v>549</v>
      </c>
      <c r="AD229" s="32" t="s">
        <v>1693</v>
      </c>
      <c r="AE229" s="32" t="s">
        <v>58</v>
      </c>
      <c r="AF229" s="32" t="s">
        <v>1707</v>
      </c>
      <c r="AG229" s="32" t="s">
        <v>1707</v>
      </c>
      <c r="AH229" s="32" t="s">
        <v>591</v>
      </c>
      <c r="AI229" s="32" t="s">
        <v>575</v>
      </c>
      <c r="AJ229" s="85" t="s">
        <v>1770</v>
      </c>
      <c r="AK229" s="1" t="s">
        <v>1985</v>
      </c>
      <c r="AL229" s="32" t="s">
        <v>54</v>
      </c>
      <c r="AM229" s="91" t="s">
        <v>54</v>
      </c>
      <c r="AN229" s="32" t="s">
        <v>54</v>
      </c>
      <c r="AO229" s="32" t="s">
        <v>678</v>
      </c>
      <c r="AP229" s="35" t="s">
        <v>1869</v>
      </c>
      <c r="AQ229" s="32">
        <v>327</v>
      </c>
      <c r="AR229" s="45">
        <v>45583</v>
      </c>
      <c r="AW229" s="99">
        <v>45583</v>
      </c>
      <c r="AX229" s="99">
        <v>45603</v>
      </c>
      <c r="AY229" s="7" t="s">
        <v>752</v>
      </c>
      <c r="AZ229" s="7" t="s">
        <v>762</v>
      </c>
      <c r="BA229" s="32" t="s">
        <v>54</v>
      </c>
      <c r="BB229" s="32" t="s">
        <v>54</v>
      </c>
      <c r="BC229" s="32" t="s">
        <v>54</v>
      </c>
      <c r="BD229" s="32" t="s">
        <v>54</v>
      </c>
    </row>
    <row r="230" spans="1:56" ht="15" customHeight="1" x14ac:dyDescent="0.2">
      <c r="A230" s="53" t="s">
        <v>1449</v>
      </c>
      <c r="B230" s="8" t="s">
        <v>148</v>
      </c>
      <c r="C230" s="29" t="s">
        <v>1476</v>
      </c>
      <c r="D230" s="30" t="s">
        <v>1477</v>
      </c>
      <c r="E230" s="59">
        <v>45583</v>
      </c>
      <c r="F230" s="7" t="s">
        <v>350</v>
      </c>
      <c r="G230" s="7" t="s">
        <v>55</v>
      </c>
      <c r="H230" s="32" t="s">
        <v>1595</v>
      </c>
      <c r="I230" s="7" t="s">
        <v>356</v>
      </c>
      <c r="J230" s="32" t="s">
        <v>358</v>
      </c>
      <c r="K230" s="32">
        <v>63</v>
      </c>
      <c r="L230" s="35" t="s">
        <v>1615</v>
      </c>
      <c r="M230" s="35" t="s">
        <v>1624</v>
      </c>
      <c r="N230" s="35" t="s">
        <v>468</v>
      </c>
      <c r="O230" s="32">
        <v>346</v>
      </c>
      <c r="P230" s="9">
        <v>45581</v>
      </c>
      <c r="Q230" s="19">
        <v>18847369</v>
      </c>
      <c r="R230" s="7" t="s">
        <v>72</v>
      </c>
      <c r="S230" s="37">
        <v>16962632</v>
      </c>
      <c r="T230" s="37">
        <f>S230/63*30</f>
        <v>8077443.8095238097</v>
      </c>
      <c r="Z230" s="32" t="s">
        <v>54</v>
      </c>
      <c r="AA230" s="32" t="s">
        <v>54</v>
      </c>
      <c r="AB230" s="35" t="s">
        <v>1687</v>
      </c>
      <c r="AC230" s="32" t="s">
        <v>549</v>
      </c>
      <c r="AD230" s="32" t="s">
        <v>1693</v>
      </c>
      <c r="AE230" s="32" t="s">
        <v>58</v>
      </c>
      <c r="AF230" s="32" t="s">
        <v>130</v>
      </c>
      <c r="AG230" s="32" t="s">
        <v>130</v>
      </c>
      <c r="AH230" s="32" t="s">
        <v>144</v>
      </c>
      <c r="AI230" s="32" t="s">
        <v>65</v>
      </c>
      <c r="AJ230" s="85" t="s">
        <v>1771</v>
      </c>
      <c r="AK230" s="1" t="s">
        <v>1985</v>
      </c>
      <c r="AL230" s="32" t="s">
        <v>54</v>
      </c>
      <c r="AM230" s="91" t="s">
        <v>54</v>
      </c>
      <c r="AN230" s="32" t="s">
        <v>54</v>
      </c>
      <c r="AO230" s="32" t="s">
        <v>677</v>
      </c>
      <c r="AP230" s="35" t="s">
        <v>1870</v>
      </c>
      <c r="AQ230" s="32">
        <v>326</v>
      </c>
      <c r="AR230" s="45">
        <v>45583</v>
      </c>
      <c r="AW230" s="99">
        <v>45583</v>
      </c>
      <c r="AX230" s="99">
        <v>45646</v>
      </c>
      <c r="AY230" s="7" t="s">
        <v>755</v>
      </c>
      <c r="AZ230" s="7" t="s">
        <v>758</v>
      </c>
      <c r="BA230" s="32" t="s">
        <v>54</v>
      </c>
      <c r="BB230" s="32" t="s">
        <v>54</v>
      </c>
      <c r="BC230" s="32" t="s">
        <v>54</v>
      </c>
      <c r="BD230" s="32" t="s">
        <v>54</v>
      </c>
    </row>
    <row r="231" spans="1:56" ht="15" customHeight="1" x14ac:dyDescent="0.2">
      <c r="A231" s="53" t="s">
        <v>1450</v>
      </c>
      <c r="B231" s="8" t="s">
        <v>148</v>
      </c>
      <c r="C231" s="29" t="s">
        <v>1478</v>
      </c>
      <c r="D231" s="30" t="s">
        <v>1479</v>
      </c>
      <c r="E231" s="59">
        <v>45590</v>
      </c>
      <c r="F231" s="7" t="s">
        <v>350</v>
      </c>
      <c r="G231" s="7" t="s">
        <v>140</v>
      </c>
      <c r="H231" s="32" t="s">
        <v>1596</v>
      </c>
      <c r="I231" s="7" t="s">
        <v>356</v>
      </c>
      <c r="J231" s="32" t="s">
        <v>358</v>
      </c>
      <c r="K231" s="32">
        <v>38</v>
      </c>
      <c r="L231" s="35" t="s">
        <v>1625</v>
      </c>
      <c r="M231" s="35" t="s">
        <v>1626</v>
      </c>
      <c r="N231" s="35" t="s">
        <v>54</v>
      </c>
      <c r="O231" s="32">
        <v>174</v>
      </c>
      <c r="P231" s="9">
        <v>45471</v>
      </c>
      <c r="Q231" s="19">
        <v>9400000</v>
      </c>
      <c r="R231" s="7" t="s">
        <v>57</v>
      </c>
      <c r="S231" s="37">
        <v>9376597</v>
      </c>
      <c r="T231" s="37">
        <f>S231</f>
        <v>9376597</v>
      </c>
      <c r="Z231" s="32" t="s">
        <v>54</v>
      </c>
      <c r="AA231" s="32" t="s">
        <v>54</v>
      </c>
      <c r="AB231" s="35" t="s">
        <v>1688</v>
      </c>
      <c r="AC231" s="32" t="s">
        <v>550</v>
      </c>
      <c r="AD231" s="32" t="s">
        <v>1694</v>
      </c>
      <c r="AE231" s="32" t="s">
        <v>58</v>
      </c>
      <c r="AF231" s="32" t="s">
        <v>130</v>
      </c>
      <c r="AG231" s="32" t="s">
        <v>130</v>
      </c>
      <c r="AH231" s="32" t="s">
        <v>54</v>
      </c>
      <c r="AI231" s="32" t="s">
        <v>54</v>
      </c>
      <c r="AJ231" s="32" t="s">
        <v>1772</v>
      </c>
      <c r="AK231" s="1" t="s">
        <v>1985</v>
      </c>
      <c r="AL231" s="32" t="s">
        <v>54</v>
      </c>
      <c r="AM231" s="91" t="s">
        <v>54</v>
      </c>
      <c r="AN231" s="32" t="s">
        <v>54</v>
      </c>
      <c r="AO231" s="32" t="s">
        <v>678</v>
      </c>
      <c r="AP231" s="35" t="s">
        <v>1871</v>
      </c>
      <c r="AQ231" s="32">
        <v>334</v>
      </c>
      <c r="AR231" s="45">
        <v>45593</v>
      </c>
      <c r="AW231" s="99">
        <v>45593</v>
      </c>
      <c r="AX231" s="99">
        <v>45626</v>
      </c>
      <c r="AY231" s="7" t="s">
        <v>61</v>
      </c>
      <c r="AZ231" s="7" t="s">
        <v>763</v>
      </c>
      <c r="BA231" s="32" t="s">
        <v>54</v>
      </c>
      <c r="BB231" s="32" t="s">
        <v>54</v>
      </c>
      <c r="BC231" s="32" t="s">
        <v>54</v>
      </c>
      <c r="BD231" s="32" t="s">
        <v>54</v>
      </c>
    </row>
    <row r="232" spans="1:56" ht="15" customHeight="1" x14ac:dyDescent="0.2">
      <c r="A232" s="53" t="s">
        <v>1451</v>
      </c>
      <c r="B232" s="8" t="s">
        <v>148</v>
      </c>
      <c r="C232" s="29" t="s">
        <v>1480</v>
      </c>
      <c r="D232" s="30" t="s">
        <v>1481</v>
      </c>
      <c r="E232" s="59">
        <v>45588</v>
      </c>
      <c r="F232" s="7" t="s">
        <v>350</v>
      </c>
      <c r="G232" s="7" t="s">
        <v>55</v>
      </c>
      <c r="H232" s="32" t="s">
        <v>1597</v>
      </c>
      <c r="I232" s="7" t="s">
        <v>356</v>
      </c>
      <c r="J232" s="32" t="s">
        <v>358</v>
      </c>
      <c r="K232" s="32">
        <v>69</v>
      </c>
      <c r="L232" s="35" t="s">
        <v>1618</v>
      </c>
      <c r="M232" s="35" t="s">
        <v>1627</v>
      </c>
      <c r="N232" s="35" t="s">
        <v>468</v>
      </c>
      <c r="O232" s="32">
        <v>336</v>
      </c>
      <c r="P232" s="9">
        <v>45574</v>
      </c>
      <c r="Q232" s="19">
        <v>33500000</v>
      </c>
      <c r="R232" s="7" t="s">
        <v>72</v>
      </c>
      <c r="S232" s="37">
        <v>29900000</v>
      </c>
      <c r="T232" s="37">
        <f>S232/69*30</f>
        <v>13000000</v>
      </c>
      <c r="Z232" s="32" t="s">
        <v>54</v>
      </c>
      <c r="AA232" s="32" t="s">
        <v>54</v>
      </c>
      <c r="AB232" s="35" t="s">
        <v>1689</v>
      </c>
      <c r="AC232" s="32" t="s">
        <v>549</v>
      </c>
      <c r="AD232" s="32" t="s">
        <v>1693</v>
      </c>
      <c r="AE232" s="32" t="s">
        <v>58</v>
      </c>
      <c r="AF232" s="32" t="s">
        <v>130</v>
      </c>
      <c r="AG232" s="32" t="s">
        <v>130</v>
      </c>
      <c r="AH232" s="32" t="s">
        <v>1723</v>
      </c>
      <c r="AI232" s="32" t="s">
        <v>87</v>
      </c>
      <c r="AJ232" s="32" t="s">
        <v>54</v>
      </c>
      <c r="AK232" s="1" t="s">
        <v>1985</v>
      </c>
      <c r="AL232" s="32" t="s">
        <v>54</v>
      </c>
      <c r="AM232" s="91" t="s">
        <v>54</v>
      </c>
      <c r="AN232" s="32" t="s">
        <v>54</v>
      </c>
      <c r="AO232" s="32" t="s">
        <v>677</v>
      </c>
      <c r="AP232" s="35" t="s">
        <v>1872</v>
      </c>
      <c r="AQ232" s="32">
        <v>330</v>
      </c>
      <c r="AR232" s="45">
        <v>45588</v>
      </c>
      <c r="AW232" s="99">
        <v>45588</v>
      </c>
      <c r="AX232" s="99">
        <v>45657</v>
      </c>
      <c r="AY232" s="7" t="s">
        <v>753</v>
      </c>
      <c r="AZ232" s="7" t="s">
        <v>764</v>
      </c>
      <c r="BA232" s="32" t="s">
        <v>54</v>
      </c>
      <c r="BB232" s="32" t="s">
        <v>54</v>
      </c>
      <c r="BC232" s="32" t="s">
        <v>54</v>
      </c>
      <c r="BD232" s="32" t="s">
        <v>54</v>
      </c>
    </row>
    <row r="233" spans="1:56" ht="15" customHeight="1" x14ac:dyDescent="0.2">
      <c r="A233" s="53" t="s">
        <v>1452</v>
      </c>
      <c r="B233" s="8" t="s">
        <v>148</v>
      </c>
      <c r="C233" s="29" t="s">
        <v>1482</v>
      </c>
      <c r="D233" s="30" t="s">
        <v>1483</v>
      </c>
      <c r="E233" s="59">
        <v>45588</v>
      </c>
      <c r="F233" s="7" t="s">
        <v>350</v>
      </c>
      <c r="G233" s="7" t="s">
        <v>55</v>
      </c>
      <c r="H233" s="32" t="s">
        <v>1598</v>
      </c>
      <c r="I233" s="7" t="s">
        <v>356</v>
      </c>
      <c r="J233" s="32" t="s">
        <v>358</v>
      </c>
      <c r="K233" s="32">
        <v>68</v>
      </c>
      <c r="L233" s="35" t="s">
        <v>447</v>
      </c>
      <c r="M233" s="35" t="s">
        <v>449</v>
      </c>
      <c r="N233" s="35" t="s">
        <v>54</v>
      </c>
      <c r="O233" s="32">
        <v>341</v>
      </c>
      <c r="P233" s="9">
        <v>45575</v>
      </c>
      <c r="Q233" s="19">
        <v>16522048</v>
      </c>
      <c r="R233" s="7" t="s">
        <v>57</v>
      </c>
      <c r="S233" s="37">
        <v>14979990</v>
      </c>
      <c r="T233" s="37">
        <f>S233/68*30</f>
        <v>6608819.1176470593</v>
      </c>
      <c r="Z233" s="32" t="s">
        <v>54</v>
      </c>
      <c r="AA233" s="32" t="s">
        <v>54</v>
      </c>
      <c r="AB233" s="35" t="s">
        <v>1690</v>
      </c>
      <c r="AC233" s="32" t="s">
        <v>549</v>
      </c>
      <c r="AD233" s="32" t="s">
        <v>1693</v>
      </c>
      <c r="AE233" s="32" t="s">
        <v>58</v>
      </c>
      <c r="AF233" s="32" t="s">
        <v>130</v>
      </c>
      <c r="AG233" s="32" t="s">
        <v>130</v>
      </c>
      <c r="AH233" s="32" t="s">
        <v>1053</v>
      </c>
      <c r="AI233" s="32" t="s">
        <v>575</v>
      </c>
      <c r="AJ233" s="32" t="s">
        <v>54</v>
      </c>
      <c r="AK233" s="1" t="s">
        <v>1985</v>
      </c>
      <c r="AL233" s="32" t="s">
        <v>54</v>
      </c>
      <c r="AM233" s="91" t="s">
        <v>54</v>
      </c>
      <c r="AN233" s="32" t="s">
        <v>54</v>
      </c>
      <c r="AO233" s="32" t="s">
        <v>677</v>
      </c>
      <c r="AP233" s="35" t="s">
        <v>1873</v>
      </c>
      <c r="AQ233" s="32">
        <v>332</v>
      </c>
      <c r="AR233" s="45">
        <v>45588</v>
      </c>
      <c r="AW233" s="99">
        <v>45588</v>
      </c>
      <c r="AX233" s="99">
        <v>45656</v>
      </c>
      <c r="AY233" s="7" t="s">
        <v>61</v>
      </c>
      <c r="AZ233" s="7" t="s">
        <v>763</v>
      </c>
      <c r="BA233" s="32" t="s">
        <v>54</v>
      </c>
      <c r="BB233" s="32" t="s">
        <v>54</v>
      </c>
      <c r="BC233" s="32" t="s">
        <v>54</v>
      </c>
      <c r="BD233" s="32" t="s">
        <v>54</v>
      </c>
    </row>
    <row r="234" spans="1:56" ht="15" customHeight="1" x14ac:dyDescent="0.2">
      <c r="A234" s="53" t="s">
        <v>1453</v>
      </c>
      <c r="B234" s="8" t="s">
        <v>148</v>
      </c>
      <c r="C234" s="29" t="s">
        <v>1484</v>
      </c>
      <c r="D234" s="30" t="s">
        <v>1485</v>
      </c>
      <c r="E234" s="59">
        <v>45589</v>
      </c>
      <c r="F234" s="7" t="s">
        <v>350</v>
      </c>
      <c r="G234" s="7" t="s">
        <v>55</v>
      </c>
      <c r="H234" s="32" t="s">
        <v>1599</v>
      </c>
      <c r="I234" s="7" t="s">
        <v>356</v>
      </c>
      <c r="J234" s="32" t="s">
        <v>358</v>
      </c>
      <c r="K234" s="32">
        <v>65</v>
      </c>
      <c r="L234" s="35" t="s">
        <v>82</v>
      </c>
      <c r="M234" s="35" t="s">
        <v>998</v>
      </c>
      <c r="N234" s="35" t="s">
        <v>54</v>
      </c>
      <c r="O234" s="32">
        <v>344</v>
      </c>
      <c r="P234" s="9">
        <v>45575</v>
      </c>
      <c r="Q234" s="19">
        <v>16250000</v>
      </c>
      <c r="R234" s="7" t="s">
        <v>57</v>
      </c>
      <c r="S234" s="37">
        <v>15708333</v>
      </c>
      <c r="T234" s="37">
        <f>S234/65*30</f>
        <v>7249999.846153846</v>
      </c>
      <c r="Z234" s="32" t="s">
        <v>54</v>
      </c>
      <c r="AA234" s="32" t="s">
        <v>54</v>
      </c>
      <c r="AB234" s="35" t="s">
        <v>1691</v>
      </c>
      <c r="AC234" s="32" t="s">
        <v>549</v>
      </c>
      <c r="AD234" s="32" t="s">
        <v>1693</v>
      </c>
      <c r="AE234" s="32" t="s">
        <v>58</v>
      </c>
      <c r="AF234" s="32" t="s">
        <v>130</v>
      </c>
      <c r="AG234" s="32" t="s">
        <v>130</v>
      </c>
      <c r="AH234" s="32" t="s">
        <v>1726</v>
      </c>
      <c r="AI234" s="32" t="s">
        <v>1727</v>
      </c>
      <c r="AJ234" s="85" t="s">
        <v>1773</v>
      </c>
      <c r="AK234" s="1" t="s">
        <v>1985</v>
      </c>
      <c r="AL234" s="32" t="s">
        <v>54</v>
      </c>
      <c r="AM234" s="91" t="s">
        <v>54</v>
      </c>
      <c r="AN234" s="32" t="s">
        <v>54</v>
      </c>
      <c r="AO234" s="32" t="s">
        <v>677</v>
      </c>
      <c r="AP234" s="35" t="s">
        <v>1874</v>
      </c>
      <c r="AQ234" s="32">
        <v>333</v>
      </c>
      <c r="AR234" s="45">
        <v>45589</v>
      </c>
      <c r="AW234" s="99">
        <v>45590</v>
      </c>
      <c r="AX234" s="99">
        <v>45655</v>
      </c>
      <c r="AY234" s="7" t="s">
        <v>61</v>
      </c>
      <c r="AZ234" s="7" t="s">
        <v>763</v>
      </c>
      <c r="BA234" s="32" t="s">
        <v>54</v>
      </c>
      <c r="BB234" s="32" t="s">
        <v>54</v>
      </c>
      <c r="BC234" s="32" t="s">
        <v>54</v>
      </c>
      <c r="BD234" s="32" t="s">
        <v>54</v>
      </c>
    </row>
    <row r="235" spans="1:56" ht="15" customHeight="1" x14ac:dyDescent="0.2">
      <c r="A235" s="53" t="s">
        <v>1454</v>
      </c>
      <c r="B235" s="8" t="s">
        <v>148</v>
      </c>
      <c r="C235" s="31" t="s">
        <v>1486</v>
      </c>
      <c r="D235" s="30" t="s">
        <v>1487</v>
      </c>
      <c r="E235" s="62">
        <v>45593</v>
      </c>
      <c r="F235" s="7" t="s">
        <v>350</v>
      </c>
      <c r="G235" s="7" t="s">
        <v>55</v>
      </c>
      <c r="H235" s="33" t="s">
        <v>1600</v>
      </c>
      <c r="I235" s="7" t="s">
        <v>356</v>
      </c>
      <c r="J235" s="32" t="s">
        <v>358</v>
      </c>
      <c r="K235" s="32">
        <v>63</v>
      </c>
      <c r="L235" s="33" t="s">
        <v>1628</v>
      </c>
      <c r="M235" s="33" t="s">
        <v>1629</v>
      </c>
      <c r="N235" s="33" t="s">
        <v>468</v>
      </c>
      <c r="O235" s="32">
        <v>347</v>
      </c>
      <c r="P235" s="33">
        <v>45581</v>
      </c>
      <c r="Q235" s="19">
        <v>19133333</v>
      </c>
      <c r="R235" s="38" t="s">
        <v>72</v>
      </c>
      <c r="S235" s="37">
        <v>17640000</v>
      </c>
      <c r="T235" s="37">
        <f>S235/63*30</f>
        <v>8400000</v>
      </c>
      <c r="Z235" s="32" t="s">
        <v>54</v>
      </c>
      <c r="AA235" s="32" t="s">
        <v>54</v>
      </c>
      <c r="AB235" s="35" t="s">
        <v>1692</v>
      </c>
      <c r="AC235" s="32" t="s">
        <v>549</v>
      </c>
      <c r="AD235" s="32" t="s">
        <v>1693</v>
      </c>
      <c r="AE235" s="32" t="s">
        <v>58</v>
      </c>
      <c r="AF235" s="32" t="s">
        <v>130</v>
      </c>
      <c r="AG235" s="32" t="s">
        <v>130</v>
      </c>
      <c r="AH235" s="33" t="s">
        <v>1728</v>
      </c>
      <c r="AI235" s="33" t="s">
        <v>78</v>
      </c>
      <c r="AJ235" s="86" t="s">
        <v>1774</v>
      </c>
      <c r="AK235" s="1" t="s">
        <v>1985</v>
      </c>
      <c r="AL235" s="32" t="s">
        <v>54</v>
      </c>
      <c r="AM235" s="91" t="s">
        <v>54</v>
      </c>
      <c r="AN235" s="32" t="s">
        <v>54</v>
      </c>
      <c r="AO235" s="32" t="s">
        <v>677</v>
      </c>
      <c r="AP235" s="42" t="s">
        <v>1875</v>
      </c>
      <c r="AQ235" s="8">
        <v>335</v>
      </c>
      <c r="AR235" s="33">
        <v>45593</v>
      </c>
      <c r="AW235" s="100">
        <v>45593</v>
      </c>
      <c r="AX235" s="100">
        <v>45670</v>
      </c>
      <c r="AY235" s="7" t="s">
        <v>755</v>
      </c>
      <c r="AZ235" s="7" t="s">
        <v>758</v>
      </c>
      <c r="BA235" s="32" t="s">
        <v>54</v>
      </c>
      <c r="BB235" s="32" t="s">
        <v>54</v>
      </c>
      <c r="BC235" s="32" t="s">
        <v>54</v>
      </c>
      <c r="BD235" s="32" t="s">
        <v>54</v>
      </c>
    </row>
    <row r="236" spans="1:56" ht="15" customHeight="1" x14ac:dyDescent="0.2">
      <c r="A236" s="52" t="s">
        <v>1880</v>
      </c>
      <c r="B236" s="8" t="s">
        <v>148</v>
      </c>
      <c r="C236" s="29" t="s">
        <v>1881</v>
      </c>
      <c r="D236" s="30" t="s">
        <v>1882</v>
      </c>
      <c r="E236" s="59">
        <v>45602</v>
      </c>
      <c r="F236" s="7" t="s">
        <v>350</v>
      </c>
      <c r="G236" s="7" t="s">
        <v>55</v>
      </c>
      <c r="H236" s="14" t="s">
        <v>1910</v>
      </c>
      <c r="I236" s="7" t="s">
        <v>375</v>
      </c>
      <c r="J236" s="32" t="s">
        <v>358</v>
      </c>
      <c r="K236" s="7">
        <v>54</v>
      </c>
      <c r="L236" s="7" t="s">
        <v>453</v>
      </c>
      <c r="M236" s="7" t="s">
        <v>997</v>
      </c>
      <c r="N236" s="7" t="s">
        <v>1925</v>
      </c>
      <c r="O236" s="7">
        <v>320</v>
      </c>
      <c r="P236" s="9">
        <v>45554</v>
      </c>
      <c r="Q236" s="19">
        <v>36400000</v>
      </c>
      <c r="R236" s="38" t="s">
        <v>72</v>
      </c>
      <c r="S236" s="19">
        <v>36135580</v>
      </c>
      <c r="T236" s="19">
        <f>S236/52*30</f>
        <v>20847450</v>
      </c>
      <c r="Z236" s="32" t="s">
        <v>54</v>
      </c>
      <c r="AA236" s="32" t="s">
        <v>54</v>
      </c>
      <c r="AB236" s="19" t="s">
        <v>1958</v>
      </c>
      <c r="AC236" s="32" t="s">
        <v>550</v>
      </c>
      <c r="AD236" s="32" t="s">
        <v>1694</v>
      </c>
      <c r="AE236" s="32" t="s">
        <v>58</v>
      </c>
      <c r="AF236" s="32" t="s">
        <v>130</v>
      </c>
      <c r="AG236" s="32" t="s">
        <v>130</v>
      </c>
      <c r="AH236" s="19" t="s">
        <v>54</v>
      </c>
      <c r="AI236" s="19" t="s">
        <v>54</v>
      </c>
      <c r="AJ236" s="19" t="s">
        <v>54</v>
      </c>
      <c r="AK236" s="1" t="s">
        <v>1985</v>
      </c>
      <c r="AL236" s="19" t="s">
        <v>678</v>
      </c>
      <c r="AM236" s="87">
        <v>30245</v>
      </c>
      <c r="AN236" s="32" t="s">
        <v>54</v>
      </c>
      <c r="AO236" s="19" t="s">
        <v>678</v>
      </c>
      <c r="AP236" s="23" t="s">
        <v>1975</v>
      </c>
      <c r="AQ236" s="7">
        <v>342</v>
      </c>
      <c r="AR236" s="16">
        <v>45604</v>
      </c>
      <c r="AW236" s="96">
        <v>45604</v>
      </c>
      <c r="AX236" s="96">
        <v>45657</v>
      </c>
      <c r="AY236" s="7" t="s">
        <v>753</v>
      </c>
      <c r="AZ236" s="7" t="s">
        <v>764</v>
      </c>
      <c r="BA236" s="32" t="s">
        <v>54</v>
      </c>
      <c r="BB236" s="32" t="s">
        <v>54</v>
      </c>
      <c r="BC236" s="32" t="s">
        <v>54</v>
      </c>
      <c r="BD236" s="32" t="s">
        <v>54</v>
      </c>
    </row>
    <row r="237" spans="1:56" ht="15" customHeight="1" x14ac:dyDescent="0.2">
      <c r="A237" s="53" t="s">
        <v>1883</v>
      </c>
      <c r="B237" s="8" t="s">
        <v>148</v>
      </c>
      <c r="C237" s="31" t="s">
        <v>1884</v>
      </c>
      <c r="D237" s="30" t="s">
        <v>1885</v>
      </c>
      <c r="E237" s="59">
        <v>45603</v>
      </c>
      <c r="F237" s="7" t="s">
        <v>350</v>
      </c>
      <c r="G237" s="7" t="s">
        <v>55</v>
      </c>
      <c r="H237" s="14" t="s">
        <v>1911</v>
      </c>
      <c r="I237" s="7" t="s">
        <v>356</v>
      </c>
      <c r="J237" s="32" t="s">
        <v>358</v>
      </c>
      <c r="K237" s="7">
        <v>49</v>
      </c>
      <c r="L237" s="7" t="s">
        <v>1920</v>
      </c>
      <c r="M237" s="7" t="s">
        <v>1921</v>
      </c>
      <c r="N237" s="7" t="s">
        <v>468</v>
      </c>
      <c r="O237" s="7">
        <v>355</v>
      </c>
      <c r="P237" s="9">
        <v>45602</v>
      </c>
      <c r="Q237" s="19">
        <v>16828007</v>
      </c>
      <c r="R237" s="38" t="s">
        <v>72</v>
      </c>
      <c r="S237" s="19">
        <v>16491447</v>
      </c>
      <c r="T237" s="19">
        <f>S237/49*30</f>
        <v>10096804.285714285</v>
      </c>
      <c r="Z237" s="19" t="s">
        <v>54</v>
      </c>
      <c r="AA237" s="19" t="s">
        <v>54</v>
      </c>
      <c r="AB237" s="19" t="s">
        <v>1959</v>
      </c>
      <c r="AC237" s="32" t="s">
        <v>549</v>
      </c>
      <c r="AD237" s="32" t="s">
        <v>1693</v>
      </c>
      <c r="AE237" s="32" t="s">
        <v>58</v>
      </c>
      <c r="AF237" s="32" t="s">
        <v>130</v>
      </c>
      <c r="AG237" s="32" t="s">
        <v>130</v>
      </c>
      <c r="AH237" s="19" t="s">
        <v>92</v>
      </c>
      <c r="AI237" s="19" t="s">
        <v>87</v>
      </c>
      <c r="AJ237" s="83" t="s">
        <v>1974</v>
      </c>
      <c r="AK237" s="1" t="s">
        <v>1985</v>
      </c>
      <c r="AL237" s="19" t="s">
        <v>54</v>
      </c>
      <c r="AM237" s="87" t="s">
        <v>54</v>
      </c>
      <c r="AN237" s="19" t="s">
        <v>54</v>
      </c>
      <c r="AO237" s="19" t="s">
        <v>677</v>
      </c>
      <c r="AP237" s="23" t="s">
        <v>1976</v>
      </c>
      <c r="AQ237" s="7">
        <v>340</v>
      </c>
      <c r="AR237" s="16">
        <v>45603</v>
      </c>
      <c r="AW237" s="96">
        <v>45604</v>
      </c>
      <c r="AX237" s="96">
        <v>45652</v>
      </c>
      <c r="AY237" s="7" t="s">
        <v>751</v>
      </c>
      <c r="AZ237" s="14" t="s">
        <v>83</v>
      </c>
      <c r="BA237" s="19" t="s">
        <v>54</v>
      </c>
      <c r="BB237" s="19" t="s">
        <v>54</v>
      </c>
      <c r="BC237" s="19" t="s">
        <v>54</v>
      </c>
      <c r="BD237" s="19" t="s">
        <v>54</v>
      </c>
    </row>
    <row r="238" spans="1:56" ht="15" customHeight="1" x14ac:dyDescent="0.2">
      <c r="A238" s="53" t="s">
        <v>1886</v>
      </c>
      <c r="B238" s="8" t="s">
        <v>148</v>
      </c>
      <c r="C238" s="31" t="s">
        <v>1887</v>
      </c>
      <c r="D238" s="30" t="s">
        <v>1888</v>
      </c>
      <c r="E238" s="59">
        <v>45604</v>
      </c>
      <c r="F238" s="7" t="s">
        <v>350</v>
      </c>
      <c r="G238" s="7" t="s">
        <v>55</v>
      </c>
      <c r="H238" s="14" t="s">
        <v>1912</v>
      </c>
      <c r="I238" s="7" t="s">
        <v>356</v>
      </c>
      <c r="J238" s="32" t="s">
        <v>358</v>
      </c>
      <c r="K238" s="7">
        <v>53</v>
      </c>
      <c r="L238" s="7" t="s">
        <v>63</v>
      </c>
      <c r="M238" s="7" t="s">
        <v>64</v>
      </c>
      <c r="N238" s="7" t="s">
        <v>471</v>
      </c>
      <c r="O238" s="7">
        <v>351</v>
      </c>
      <c r="P238" s="9">
        <v>45601</v>
      </c>
      <c r="Q238" s="19">
        <v>23000000</v>
      </c>
      <c r="R238" s="7" t="s">
        <v>57</v>
      </c>
      <c r="S238" s="19">
        <v>19702537</v>
      </c>
      <c r="T238" s="19" t="e">
        <f>S238/G238*30</f>
        <v>#VALUE!</v>
      </c>
      <c r="Z238" s="21" t="s">
        <v>54</v>
      </c>
      <c r="AA238" s="21" t="s">
        <v>54</v>
      </c>
      <c r="AB238" s="19" t="s">
        <v>1960</v>
      </c>
      <c r="AC238" s="32" t="s">
        <v>549</v>
      </c>
      <c r="AD238" s="32" t="s">
        <v>1693</v>
      </c>
      <c r="AE238" s="32" t="s">
        <v>58</v>
      </c>
      <c r="AF238" s="32" t="s">
        <v>130</v>
      </c>
      <c r="AG238" s="32" t="s">
        <v>130</v>
      </c>
      <c r="AH238" s="19" t="s">
        <v>1970</v>
      </c>
      <c r="AI238" s="19" t="s">
        <v>78</v>
      </c>
      <c r="AJ238" s="19" t="s">
        <v>54</v>
      </c>
      <c r="AK238" s="1" t="s">
        <v>1985</v>
      </c>
      <c r="AL238" s="19" t="s">
        <v>54</v>
      </c>
      <c r="AM238" s="87" t="s">
        <v>54</v>
      </c>
      <c r="AN238" s="19" t="s">
        <v>54</v>
      </c>
      <c r="AO238" s="19" t="s">
        <v>677</v>
      </c>
      <c r="AP238" s="23" t="s">
        <v>1977</v>
      </c>
      <c r="AQ238" s="7">
        <v>343</v>
      </c>
      <c r="AR238" s="16">
        <v>45604</v>
      </c>
      <c r="AW238" s="96">
        <v>45604</v>
      </c>
      <c r="AX238" s="96">
        <v>45657</v>
      </c>
      <c r="AY238" s="7" t="s">
        <v>750</v>
      </c>
      <c r="AZ238" s="19" t="s">
        <v>1145</v>
      </c>
      <c r="BA238" s="21" t="s">
        <v>54</v>
      </c>
      <c r="BB238" s="21" t="s">
        <v>54</v>
      </c>
      <c r="BC238" s="21" t="s">
        <v>54</v>
      </c>
      <c r="BD238" s="21" t="s">
        <v>54</v>
      </c>
    </row>
    <row r="239" spans="1:56" ht="15" customHeight="1" x14ac:dyDescent="0.2">
      <c r="A239" s="53" t="s">
        <v>1889</v>
      </c>
      <c r="B239" s="8" t="s">
        <v>148</v>
      </c>
      <c r="C239" s="29" t="s">
        <v>1890</v>
      </c>
      <c r="D239" s="30" t="s">
        <v>1891</v>
      </c>
      <c r="E239" s="59">
        <v>45609</v>
      </c>
      <c r="F239" s="7" t="s">
        <v>1488</v>
      </c>
      <c r="G239" s="7" t="s">
        <v>134</v>
      </c>
      <c r="H239" s="14" t="s">
        <v>1913</v>
      </c>
      <c r="I239" s="7" t="s">
        <v>357</v>
      </c>
      <c r="J239" s="32" t="s">
        <v>358</v>
      </c>
      <c r="K239" s="7">
        <v>37</v>
      </c>
      <c r="L239" s="7" t="s">
        <v>135</v>
      </c>
      <c r="M239" s="7" t="s">
        <v>432</v>
      </c>
      <c r="N239" s="7" t="s">
        <v>471</v>
      </c>
      <c r="O239" s="7">
        <v>340</v>
      </c>
      <c r="P239" s="9">
        <v>45574</v>
      </c>
      <c r="Q239" s="19">
        <v>203641773</v>
      </c>
      <c r="R239" s="7" t="s">
        <v>57</v>
      </c>
      <c r="S239" s="37">
        <v>197287857</v>
      </c>
      <c r="T239" s="19" t="s">
        <v>54</v>
      </c>
      <c r="Z239" s="7" t="s">
        <v>54</v>
      </c>
      <c r="AA239" s="7" t="s">
        <v>54</v>
      </c>
      <c r="AB239" s="23" t="s">
        <v>1961</v>
      </c>
      <c r="AC239" s="32" t="s">
        <v>550</v>
      </c>
      <c r="AD239" s="32" t="s">
        <v>1694</v>
      </c>
      <c r="AE239" s="7" t="s">
        <v>58</v>
      </c>
      <c r="AF239" s="7" t="s">
        <v>1968</v>
      </c>
      <c r="AG239" s="7" t="s">
        <v>1969</v>
      </c>
      <c r="AH239" s="17" t="s">
        <v>54</v>
      </c>
      <c r="AI239" s="17" t="s">
        <v>54</v>
      </c>
      <c r="AJ239" s="19" t="s">
        <v>54</v>
      </c>
      <c r="AK239" s="1" t="s">
        <v>1985</v>
      </c>
      <c r="AL239" s="17" t="s">
        <v>678</v>
      </c>
      <c r="AM239" s="87">
        <v>17555</v>
      </c>
      <c r="AN239" s="17" t="s">
        <v>54</v>
      </c>
      <c r="AO239" s="19" t="s">
        <v>678</v>
      </c>
      <c r="AP239" s="23" t="s">
        <v>1978</v>
      </c>
      <c r="AQ239" s="7">
        <v>347</v>
      </c>
      <c r="AR239" s="16">
        <v>45611</v>
      </c>
      <c r="AW239" s="96">
        <v>45617</v>
      </c>
      <c r="AX239" s="96">
        <v>45646</v>
      </c>
      <c r="AY239" s="7" t="s">
        <v>753</v>
      </c>
      <c r="AZ239" s="7" t="s">
        <v>764</v>
      </c>
      <c r="BA239" s="7" t="s">
        <v>54</v>
      </c>
      <c r="BB239" s="7" t="s">
        <v>54</v>
      </c>
      <c r="BC239" s="7" t="s">
        <v>54</v>
      </c>
      <c r="BD239" s="7" t="s">
        <v>54</v>
      </c>
    </row>
    <row r="240" spans="1:56" ht="15" customHeight="1" x14ac:dyDescent="0.2">
      <c r="A240" s="53" t="s">
        <v>1892</v>
      </c>
      <c r="B240" s="8" t="s">
        <v>148</v>
      </c>
      <c r="C240" s="31" t="s">
        <v>1893</v>
      </c>
      <c r="D240" s="30" t="s">
        <v>1894</v>
      </c>
      <c r="E240" s="59">
        <v>45609</v>
      </c>
      <c r="F240" s="7" t="s">
        <v>350</v>
      </c>
      <c r="G240" s="7" t="s">
        <v>55</v>
      </c>
      <c r="H240" s="14" t="s">
        <v>1914</v>
      </c>
      <c r="I240" s="7" t="s">
        <v>356</v>
      </c>
      <c r="J240" s="32" t="s">
        <v>358</v>
      </c>
      <c r="K240" s="7">
        <v>45</v>
      </c>
      <c r="L240" s="7" t="s">
        <v>63</v>
      </c>
      <c r="M240" s="7" t="s">
        <v>64</v>
      </c>
      <c r="N240" s="7" t="s">
        <v>54</v>
      </c>
      <c r="O240" s="7">
        <v>343</v>
      </c>
      <c r="P240" s="9">
        <v>45575</v>
      </c>
      <c r="Q240" s="19">
        <v>14319108</v>
      </c>
      <c r="R240" s="7" t="s">
        <v>57</v>
      </c>
      <c r="S240" s="37">
        <v>9913229</v>
      </c>
      <c r="T240" s="19">
        <f>S240/45*30</f>
        <v>6608819.333333333</v>
      </c>
      <c r="Z240" s="16" t="s">
        <v>54</v>
      </c>
      <c r="AA240" s="16" t="s">
        <v>54</v>
      </c>
      <c r="AB240" s="23" t="s">
        <v>1962</v>
      </c>
      <c r="AC240" s="32" t="s">
        <v>549</v>
      </c>
      <c r="AD240" s="32" t="s">
        <v>1693</v>
      </c>
      <c r="AE240" s="32" t="s">
        <v>58</v>
      </c>
      <c r="AF240" s="32" t="s">
        <v>130</v>
      </c>
      <c r="AG240" s="32" t="s">
        <v>130</v>
      </c>
      <c r="AH240" s="17" t="s">
        <v>1053</v>
      </c>
      <c r="AI240" s="17" t="s">
        <v>65</v>
      </c>
      <c r="AJ240" s="72" t="s">
        <v>54</v>
      </c>
      <c r="AK240" s="1" t="s">
        <v>1985</v>
      </c>
      <c r="AL240" s="17" t="s">
        <v>54</v>
      </c>
      <c r="AM240" s="87" t="s">
        <v>54</v>
      </c>
      <c r="AN240" s="17" t="s">
        <v>54</v>
      </c>
      <c r="AO240" s="19" t="s">
        <v>677</v>
      </c>
      <c r="AP240" s="23" t="s">
        <v>1979</v>
      </c>
      <c r="AQ240" s="7">
        <v>346</v>
      </c>
      <c r="AR240" s="16">
        <v>45609</v>
      </c>
      <c r="AW240" s="96">
        <v>45610</v>
      </c>
      <c r="AX240" s="96">
        <v>45654</v>
      </c>
      <c r="AY240" s="7" t="s">
        <v>61</v>
      </c>
      <c r="AZ240" s="7" t="s">
        <v>763</v>
      </c>
      <c r="BA240" s="16" t="s">
        <v>54</v>
      </c>
      <c r="BB240" s="16" t="s">
        <v>54</v>
      </c>
      <c r="BC240" s="16" t="s">
        <v>54</v>
      </c>
      <c r="BD240" s="16" t="s">
        <v>54</v>
      </c>
    </row>
    <row r="241" spans="1:56" ht="15" customHeight="1" x14ac:dyDescent="0.2">
      <c r="A241" s="57" t="s">
        <v>1895</v>
      </c>
      <c r="B241" s="8" t="s">
        <v>148</v>
      </c>
      <c r="C241" s="29" t="s">
        <v>1896</v>
      </c>
      <c r="D241" s="30" t="s">
        <v>1897</v>
      </c>
      <c r="E241" s="59">
        <v>45611</v>
      </c>
      <c r="F241" s="7" t="s">
        <v>350</v>
      </c>
      <c r="G241" s="7" t="s">
        <v>66</v>
      </c>
      <c r="H241" s="38" t="s">
        <v>1915</v>
      </c>
      <c r="I241" s="7" t="s">
        <v>357</v>
      </c>
      <c r="J241" s="32" t="s">
        <v>358</v>
      </c>
      <c r="K241" s="38">
        <v>46</v>
      </c>
      <c r="L241" s="38" t="s">
        <v>1922</v>
      </c>
      <c r="M241" s="63" t="s">
        <v>461</v>
      </c>
      <c r="N241" s="55" t="s">
        <v>1926</v>
      </c>
      <c r="O241" s="38">
        <v>312</v>
      </c>
      <c r="P241" s="65">
        <v>45547</v>
      </c>
      <c r="Q241" s="19">
        <v>100000000</v>
      </c>
      <c r="R241" s="38" t="s">
        <v>72</v>
      </c>
      <c r="S241" s="66">
        <v>100000000</v>
      </c>
      <c r="T241" s="66" t="s">
        <v>54</v>
      </c>
      <c r="Z241" s="38" t="s">
        <v>54</v>
      </c>
      <c r="AA241" s="38" t="s">
        <v>54</v>
      </c>
      <c r="AB241" s="23" t="s">
        <v>1963</v>
      </c>
      <c r="AC241" s="32" t="s">
        <v>550</v>
      </c>
      <c r="AD241" s="32" t="s">
        <v>1694</v>
      </c>
      <c r="AE241" s="32" t="s">
        <v>58</v>
      </c>
      <c r="AF241" s="32" t="s">
        <v>130</v>
      </c>
      <c r="AG241" s="32" t="s">
        <v>130</v>
      </c>
      <c r="AH241" s="66" t="s">
        <v>54</v>
      </c>
      <c r="AI241" s="66" t="s">
        <v>54</v>
      </c>
      <c r="AJ241" s="66" t="s">
        <v>54</v>
      </c>
      <c r="AK241" s="1" t="s">
        <v>1985</v>
      </c>
      <c r="AL241" s="66" t="s">
        <v>678</v>
      </c>
      <c r="AM241" s="92">
        <v>61323</v>
      </c>
      <c r="AN241" s="66" t="s">
        <v>54</v>
      </c>
      <c r="AO241" s="66" t="s">
        <v>678</v>
      </c>
      <c r="AP241" s="93" t="s">
        <v>1980</v>
      </c>
      <c r="AQ241" s="38">
        <v>348</v>
      </c>
      <c r="AR241" s="94">
        <v>45611</v>
      </c>
      <c r="AW241" s="96">
        <v>45611</v>
      </c>
      <c r="AX241" s="96">
        <v>45657</v>
      </c>
      <c r="AY241" s="7" t="s">
        <v>748</v>
      </c>
      <c r="AZ241" s="19" t="s">
        <v>766</v>
      </c>
      <c r="BA241" s="38" t="s">
        <v>54</v>
      </c>
      <c r="BB241" s="38" t="s">
        <v>54</v>
      </c>
      <c r="BC241" s="38" t="s">
        <v>54</v>
      </c>
      <c r="BD241" s="38" t="s">
        <v>54</v>
      </c>
    </row>
    <row r="242" spans="1:56" ht="15" customHeight="1" x14ac:dyDescent="0.2">
      <c r="A242" s="53" t="s">
        <v>1898</v>
      </c>
      <c r="B242" s="8" t="s">
        <v>148</v>
      </c>
      <c r="C242" s="31" t="s">
        <v>1899</v>
      </c>
      <c r="D242" s="30" t="s">
        <v>1900</v>
      </c>
      <c r="E242" s="59">
        <v>45611</v>
      </c>
      <c r="F242" s="7" t="s">
        <v>350</v>
      </c>
      <c r="G242" s="7" t="s">
        <v>55</v>
      </c>
      <c r="H242" s="14" t="s">
        <v>1916</v>
      </c>
      <c r="I242" s="7" t="s">
        <v>356</v>
      </c>
      <c r="J242" s="32" t="s">
        <v>358</v>
      </c>
      <c r="K242" s="7">
        <v>36</v>
      </c>
      <c r="L242" s="7" t="s">
        <v>447</v>
      </c>
      <c r="M242" s="7" t="s">
        <v>448</v>
      </c>
      <c r="N242" s="7" t="s">
        <v>54</v>
      </c>
      <c r="O242" s="7">
        <v>329</v>
      </c>
      <c r="P242" s="9">
        <v>45562</v>
      </c>
      <c r="Q242" s="19">
        <v>9790840</v>
      </c>
      <c r="R242" s="7" t="s">
        <v>57</v>
      </c>
      <c r="S242" s="37">
        <v>4405878</v>
      </c>
      <c r="T242" s="19" t="e">
        <f>S242/G242*30</f>
        <v>#VALUE!</v>
      </c>
      <c r="Z242" s="16" t="s">
        <v>54</v>
      </c>
      <c r="AA242" s="16" t="s">
        <v>54</v>
      </c>
      <c r="AB242" s="23" t="s">
        <v>1964</v>
      </c>
      <c r="AC242" s="32" t="s">
        <v>549</v>
      </c>
      <c r="AD242" s="32" t="s">
        <v>1693</v>
      </c>
      <c r="AE242" s="32" t="s">
        <v>58</v>
      </c>
      <c r="AF242" s="32" t="s">
        <v>130</v>
      </c>
      <c r="AG242" s="32" t="s">
        <v>130</v>
      </c>
      <c r="AH242" s="17" t="s">
        <v>591</v>
      </c>
      <c r="AI242" s="17" t="s">
        <v>88</v>
      </c>
      <c r="AJ242" s="72" t="s">
        <v>54</v>
      </c>
      <c r="AK242" s="1" t="s">
        <v>1985</v>
      </c>
      <c r="AL242" s="17" t="s">
        <v>54</v>
      </c>
      <c r="AM242" s="87" t="s">
        <v>54</v>
      </c>
      <c r="AN242" s="17" t="s">
        <v>54</v>
      </c>
      <c r="AO242" s="19" t="s">
        <v>677</v>
      </c>
      <c r="AP242" s="23" t="s">
        <v>1981</v>
      </c>
      <c r="AQ242" s="7">
        <v>349</v>
      </c>
      <c r="AR242" s="16">
        <v>45611</v>
      </c>
      <c r="AW242" s="96">
        <v>45611</v>
      </c>
      <c r="AX242" s="96">
        <v>45646</v>
      </c>
      <c r="AY242" s="7" t="s">
        <v>752</v>
      </c>
      <c r="AZ242" s="7" t="s">
        <v>762</v>
      </c>
      <c r="BA242" s="16" t="s">
        <v>54</v>
      </c>
      <c r="BB242" s="16" t="s">
        <v>54</v>
      </c>
      <c r="BC242" s="16" t="s">
        <v>54</v>
      </c>
      <c r="BD242" s="16" t="s">
        <v>54</v>
      </c>
    </row>
    <row r="243" spans="1:56" ht="15" customHeight="1" x14ac:dyDescent="0.2">
      <c r="A243" s="53" t="s">
        <v>1901</v>
      </c>
      <c r="B243" s="8" t="s">
        <v>148</v>
      </c>
      <c r="C243" s="31" t="s">
        <v>1902</v>
      </c>
      <c r="D243" s="30" t="s">
        <v>1903</v>
      </c>
      <c r="E243" s="59">
        <v>45615</v>
      </c>
      <c r="F243" s="7" t="s">
        <v>350</v>
      </c>
      <c r="G243" s="7" t="s">
        <v>66</v>
      </c>
      <c r="H243" s="14" t="s">
        <v>1917</v>
      </c>
      <c r="I243" s="7" t="s">
        <v>356</v>
      </c>
      <c r="J243" s="32" t="s">
        <v>358</v>
      </c>
      <c r="K243" s="7">
        <v>42</v>
      </c>
      <c r="L243" s="64" t="s">
        <v>67</v>
      </c>
      <c r="M243" s="7" t="s">
        <v>443</v>
      </c>
      <c r="N243" s="7" t="s">
        <v>54</v>
      </c>
      <c r="O243" s="7">
        <v>353</v>
      </c>
      <c r="P243" s="9">
        <v>45601</v>
      </c>
      <c r="Q243" s="19">
        <v>4538057</v>
      </c>
      <c r="R243" s="7" t="s">
        <v>57</v>
      </c>
      <c r="S243" s="37">
        <v>4235519</v>
      </c>
      <c r="T243" s="19">
        <f>S243/42*30</f>
        <v>3025370.7142857141</v>
      </c>
      <c r="Z243" s="16" t="s">
        <v>54</v>
      </c>
      <c r="AA243" s="16" t="s">
        <v>54</v>
      </c>
      <c r="AB243" s="23" t="s">
        <v>1965</v>
      </c>
      <c r="AC243" s="32" t="s">
        <v>549</v>
      </c>
      <c r="AD243" s="32" t="s">
        <v>1693</v>
      </c>
      <c r="AE243" s="7" t="s">
        <v>58</v>
      </c>
      <c r="AF243" s="7" t="s">
        <v>130</v>
      </c>
      <c r="AG243" s="7" t="s">
        <v>130</v>
      </c>
      <c r="AH243" s="17" t="s">
        <v>144</v>
      </c>
      <c r="AI243" s="17" t="s">
        <v>1971</v>
      </c>
      <c r="AJ243" s="72" t="s">
        <v>54</v>
      </c>
      <c r="AK243" s="1" t="s">
        <v>1985</v>
      </c>
      <c r="AL243" s="17" t="s">
        <v>54</v>
      </c>
      <c r="AM243" s="87" t="s">
        <v>54</v>
      </c>
      <c r="AN243" s="17" t="s">
        <v>54</v>
      </c>
      <c r="AO243" s="19" t="s">
        <v>677</v>
      </c>
      <c r="AP243" s="23" t="s">
        <v>1982</v>
      </c>
      <c r="AQ243" s="7">
        <v>352</v>
      </c>
      <c r="AR243" s="16">
        <v>45615</v>
      </c>
      <c r="AW243" s="96">
        <v>45615</v>
      </c>
      <c r="AX243" s="96">
        <v>45656</v>
      </c>
      <c r="AY243" s="7" t="s">
        <v>61</v>
      </c>
      <c r="AZ243" s="7" t="s">
        <v>763</v>
      </c>
      <c r="BA243" s="16" t="s">
        <v>54</v>
      </c>
      <c r="BB243" s="16" t="s">
        <v>54</v>
      </c>
      <c r="BC243" s="16" t="s">
        <v>54</v>
      </c>
      <c r="BD243" s="16" t="s">
        <v>54</v>
      </c>
    </row>
    <row r="244" spans="1:56" ht="15" customHeight="1" x14ac:dyDescent="0.2">
      <c r="A244" s="58" t="s">
        <v>1904</v>
      </c>
      <c r="B244" s="8" t="s">
        <v>148</v>
      </c>
      <c r="C244" s="31" t="s">
        <v>1905</v>
      </c>
      <c r="D244" s="30" t="s">
        <v>1906</v>
      </c>
      <c r="E244" s="59">
        <v>45616</v>
      </c>
      <c r="F244" s="7" t="s">
        <v>350</v>
      </c>
      <c r="G244" s="7" t="s">
        <v>66</v>
      </c>
      <c r="H244" s="14" t="s">
        <v>1918</v>
      </c>
      <c r="I244" s="7" t="s">
        <v>356</v>
      </c>
      <c r="J244" s="32" t="s">
        <v>358</v>
      </c>
      <c r="K244" s="7">
        <v>41</v>
      </c>
      <c r="L244" s="64" t="s">
        <v>67</v>
      </c>
      <c r="M244" s="7" t="s">
        <v>430</v>
      </c>
      <c r="N244" s="7" t="s">
        <v>54</v>
      </c>
      <c r="O244" s="7">
        <v>354</v>
      </c>
      <c r="P244" s="9">
        <v>45601</v>
      </c>
      <c r="Q244" s="19">
        <v>4538057</v>
      </c>
      <c r="R244" s="7" t="s">
        <v>57</v>
      </c>
      <c r="S244" s="37">
        <v>4134674</v>
      </c>
      <c r="T244" s="19">
        <f>S244/41*30</f>
        <v>3025371.2195121953</v>
      </c>
      <c r="Z244" s="16" t="s">
        <v>54</v>
      </c>
      <c r="AA244" s="16" t="s">
        <v>54</v>
      </c>
      <c r="AB244" s="23" t="s">
        <v>1966</v>
      </c>
      <c r="AC244" s="32" t="s">
        <v>549</v>
      </c>
      <c r="AD244" s="32" t="s">
        <v>1693</v>
      </c>
      <c r="AE244" s="7" t="s">
        <v>58</v>
      </c>
      <c r="AF244" s="7" t="s">
        <v>130</v>
      </c>
      <c r="AG244" s="7" t="s">
        <v>130</v>
      </c>
      <c r="AH244" s="17" t="s">
        <v>144</v>
      </c>
      <c r="AI244" s="17" t="s">
        <v>1972</v>
      </c>
      <c r="AJ244" s="72" t="s">
        <v>54</v>
      </c>
      <c r="AK244" s="1" t="s">
        <v>1985</v>
      </c>
      <c r="AL244" s="17" t="s">
        <v>54</v>
      </c>
      <c r="AM244" s="87" t="s">
        <v>54</v>
      </c>
      <c r="AN244" s="17" t="s">
        <v>54</v>
      </c>
      <c r="AO244" s="19" t="s">
        <v>677</v>
      </c>
      <c r="AP244" s="23" t="s">
        <v>1983</v>
      </c>
      <c r="AQ244" s="7">
        <v>353</v>
      </c>
      <c r="AR244" s="16">
        <v>45616</v>
      </c>
      <c r="AW244" s="96">
        <v>45616</v>
      </c>
      <c r="AX244" s="96">
        <v>45656</v>
      </c>
      <c r="AY244" s="7" t="s">
        <v>61</v>
      </c>
      <c r="AZ244" s="7" t="s">
        <v>763</v>
      </c>
      <c r="BA244" s="16" t="s">
        <v>54</v>
      </c>
      <c r="BB244" s="16" t="s">
        <v>54</v>
      </c>
      <c r="BC244" s="16" t="s">
        <v>54</v>
      </c>
      <c r="BD244" s="16" t="s">
        <v>54</v>
      </c>
    </row>
    <row r="245" spans="1:56" ht="15" customHeight="1" x14ac:dyDescent="0.2">
      <c r="A245" s="53" t="s">
        <v>1907</v>
      </c>
      <c r="B245" s="8" t="s">
        <v>148</v>
      </c>
      <c r="C245" s="29" t="s">
        <v>1908</v>
      </c>
      <c r="D245" s="30" t="s">
        <v>1909</v>
      </c>
      <c r="E245" s="59">
        <v>45618</v>
      </c>
      <c r="F245" s="7" t="s">
        <v>1488</v>
      </c>
      <c r="G245" s="7" t="s">
        <v>134</v>
      </c>
      <c r="H245" s="32" t="s">
        <v>1919</v>
      </c>
      <c r="I245" s="7" t="s">
        <v>375</v>
      </c>
      <c r="J245" s="32" t="s">
        <v>62</v>
      </c>
      <c r="K245" s="32">
        <v>1</v>
      </c>
      <c r="L245" s="35" t="s">
        <v>1923</v>
      </c>
      <c r="M245" s="35" t="s">
        <v>1924</v>
      </c>
      <c r="N245" s="35" t="s">
        <v>471</v>
      </c>
      <c r="O245" s="32">
        <v>334</v>
      </c>
      <c r="P245" s="9">
        <v>45572</v>
      </c>
      <c r="Q245" s="19">
        <v>6000000</v>
      </c>
      <c r="R245" s="7" t="s">
        <v>57</v>
      </c>
      <c r="S245" s="37">
        <v>2783410</v>
      </c>
      <c r="T245" s="37">
        <f>S245</f>
        <v>2783410</v>
      </c>
      <c r="Z245" s="7" t="s">
        <v>54</v>
      </c>
      <c r="AA245" s="7" t="s">
        <v>54</v>
      </c>
      <c r="AB245" s="35" t="s">
        <v>1967</v>
      </c>
      <c r="AC245" s="32" t="s">
        <v>550</v>
      </c>
      <c r="AD245" s="32" t="s">
        <v>1694</v>
      </c>
      <c r="AE245" s="7" t="s">
        <v>58</v>
      </c>
      <c r="AF245" s="7" t="s">
        <v>130</v>
      </c>
      <c r="AG245" s="7" t="s">
        <v>130</v>
      </c>
      <c r="AH245" s="32" t="s">
        <v>1973</v>
      </c>
      <c r="AI245" s="32" t="s">
        <v>1973</v>
      </c>
      <c r="AJ245" s="32" t="s">
        <v>54</v>
      </c>
      <c r="AK245" s="1" t="s">
        <v>1985</v>
      </c>
      <c r="AL245" s="17" t="s">
        <v>54</v>
      </c>
      <c r="AM245" s="87" t="s">
        <v>54</v>
      </c>
      <c r="AN245" s="17" t="s">
        <v>54</v>
      </c>
      <c r="AO245" s="32" t="s">
        <v>678</v>
      </c>
      <c r="AP245" s="35" t="s">
        <v>1984</v>
      </c>
      <c r="AQ245" s="32">
        <v>358</v>
      </c>
      <c r="AR245" s="95">
        <v>45621</v>
      </c>
      <c r="AW245" s="101">
        <v>45624</v>
      </c>
      <c r="AX245" s="101">
        <v>45653</v>
      </c>
      <c r="AY245" s="7" t="s">
        <v>61</v>
      </c>
      <c r="AZ245" s="7" t="s">
        <v>763</v>
      </c>
      <c r="BA245" s="7" t="s">
        <v>54</v>
      </c>
      <c r="BB245" s="7" t="s">
        <v>54</v>
      </c>
      <c r="BC245" s="7" t="s">
        <v>54</v>
      </c>
      <c r="BD245" s="7" t="s">
        <v>54</v>
      </c>
    </row>
  </sheetData>
  <autoFilter ref="A2:BX206" xr:uid="{00000000-0009-0000-0000-000000000000}"/>
  <mergeCells count="2">
    <mergeCell ref="A1:BD1"/>
    <mergeCell ref="BE1:EC1"/>
  </mergeCells>
  <conditionalFormatting sqref="AU114:AV206">
    <cfRule type="containsBlanks" dxfId="112" priority="134">
      <formula>LEN(TRIM(AU114))=0</formula>
    </cfRule>
  </conditionalFormatting>
  <conditionalFormatting sqref="A100:D238 A241:D241 C244:D244">
    <cfRule type="containsBlanks" dxfId="111" priority="111">
      <formula>LEN(TRIM(A100))=0</formula>
    </cfRule>
  </conditionalFormatting>
  <conditionalFormatting sqref="A3:D99">
    <cfRule type="containsBlanks" dxfId="110" priority="110">
      <formula>LEN(TRIM(A3))=0</formula>
    </cfRule>
  </conditionalFormatting>
  <conditionalFormatting sqref="A239:D240">
    <cfRule type="containsBlanks" dxfId="109" priority="109">
      <formula>LEN(TRIM(A239))=0</formula>
    </cfRule>
  </conditionalFormatting>
  <conditionalFormatting sqref="C242:D243 A242:B244">
    <cfRule type="containsBlanks" dxfId="108" priority="112">
      <formula>LEN(TRIM(A247))=0</formula>
    </cfRule>
  </conditionalFormatting>
  <conditionalFormatting sqref="E100:G238 E241:G241 E244:G244">
    <cfRule type="containsBlanks" dxfId="107" priority="107">
      <formula>LEN(TRIM(E100))=0</formula>
    </cfRule>
  </conditionalFormatting>
  <conditionalFormatting sqref="E3:G99">
    <cfRule type="containsBlanks" dxfId="106" priority="106">
      <formula>LEN(TRIM(E3))=0</formula>
    </cfRule>
  </conditionalFormatting>
  <conditionalFormatting sqref="E239:G240">
    <cfRule type="containsBlanks" dxfId="105" priority="105">
      <formula>LEN(TRIM(E239))=0</formula>
    </cfRule>
  </conditionalFormatting>
  <conditionalFormatting sqref="E242:G243">
    <cfRule type="containsBlanks" dxfId="104" priority="108">
      <formula>LEN(TRIM(E247))=0</formula>
    </cfRule>
  </conditionalFormatting>
  <conditionalFormatting sqref="H100:J238 H241:J241 H244:J244">
    <cfRule type="containsBlanks" dxfId="103" priority="102">
      <formula>LEN(TRIM(H100))=0</formula>
    </cfRule>
  </conditionalFormatting>
  <conditionalFormatting sqref="H3:J99">
    <cfRule type="containsBlanks" dxfId="102" priority="101">
      <formula>LEN(TRIM(H3))=0</formula>
    </cfRule>
  </conditionalFormatting>
  <conditionalFormatting sqref="H239:J240">
    <cfRule type="containsBlanks" dxfId="101" priority="100">
      <formula>LEN(TRIM(H239))=0</formula>
    </cfRule>
  </conditionalFormatting>
  <conditionalFormatting sqref="J245">
    <cfRule type="containsBlanks" dxfId="100" priority="103">
      <formula>LEN(TRIM(J245))=0</formula>
    </cfRule>
  </conditionalFormatting>
  <conditionalFormatting sqref="H242:J243">
    <cfRule type="containsBlanks" dxfId="99" priority="104">
      <formula>LEN(TRIM(H247))=0</formula>
    </cfRule>
  </conditionalFormatting>
  <conditionalFormatting sqref="K100:M238 K241:M241 K244:M244">
    <cfRule type="containsBlanks" dxfId="98" priority="98">
      <formula>LEN(TRIM(K100))=0</formula>
    </cfRule>
  </conditionalFormatting>
  <conditionalFormatting sqref="K3:M99">
    <cfRule type="containsBlanks" dxfId="97" priority="97">
      <formula>LEN(TRIM(K3))=0</formula>
    </cfRule>
  </conditionalFormatting>
  <conditionalFormatting sqref="K239:M240">
    <cfRule type="containsBlanks" dxfId="96" priority="96">
      <formula>LEN(TRIM(K239))=0</formula>
    </cfRule>
  </conditionalFormatting>
  <conditionalFormatting sqref="K242:M243">
    <cfRule type="containsBlanks" dxfId="95" priority="99">
      <formula>LEN(TRIM(K247))=0</formula>
    </cfRule>
  </conditionalFormatting>
  <conditionalFormatting sqref="N100:N238 N241 N244">
    <cfRule type="containsBlanks" dxfId="94" priority="94">
      <formula>LEN(TRIM(N100))=0</formula>
    </cfRule>
  </conditionalFormatting>
  <conditionalFormatting sqref="N3:N99">
    <cfRule type="containsBlanks" dxfId="93" priority="93">
      <formula>LEN(TRIM(N3))=0</formula>
    </cfRule>
  </conditionalFormatting>
  <conditionalFormatting sqref="N239:N240">
    <cfRule type="containsBlanks" dxfId="92" priority="92">
      <formula>LEN(TRIM(N239))=0</formula>
    </cfRule>
  </conditionalFormatting>
  <conditionalFormatting sqref="N242:N243">
    <cfRule type="containsBlanks" dxfId="91" priority="95">
      <formula>LEN(TRIM(N247))=0</formula>
    </cfRule>
  </conditionalFormatting>
  <conditionalFormatting sqref="O100:Q238 O241:Q241 O244:Q244">
    <cfRule type="containsBlanks" dxfId="90" priority="90">
      <formula>LEN(TRIM(O100))=0</formula>
    </cfRule>
  </conditionalFormatting>
  <conditionalFormatting sqref="O3:Q99">
    <cfRule type="containsBlanks" dxfId="89" priority="89">
      <formula>LEN(TRIM(O3))=0</formula>
    </cfRule>
  </conditionalFormatting>
  <conditionalFormatting sqref="O239:Q240">
    <cfRule type="containsBlanks" dxfId="88" priority="88">
      <formula>LEN(TRIM(O239))=0</formula>
    </cfRule>
  </conditionalFormatting>
  <conditionalFormatting sqref="O242:Q243">
    <cfRule type="containsBlanks" dxfId="87" priority="91">
      <formula>LEN(TRIM(O247))=0</formula>
    </cfRule>
  </conditionalFormatting>
  <conditionalFormatting sqref="R100:T238 R241:T241 R244:T244">
    <cfRule type="containsBlanks" dxfId="86" priority="86">
      <formula>LEN(TRIM(R100))=0</formula>
    </cfRule>
  </conditionalFormatting>
  <conditionalFormatting sqref="R3:T99">
    <cfRule type="containsBlanks" dxfId="85" priority="85">
      <formula>LEN(TRIM(R3))=0</formula>
    </cfRule>
  </conditionalFormatting>
  <conditionalFormatting sqref="R239:T240">
    <cfRule type="containsBlanks" dxfId="84" priority="84">
      <formula>LEN(TRIM(R239))=0</formula>
    </cfRule>
  </conditionalFormatting>
  <conditionalFormatting sqref="R242:T243">
    <cfRule type="containsBlanks" dxfId="83" priority="87">
      <formula>LEN(TRIM(R247))=0</formula>
    </cfRule>
  </conditionalFormatting>
  <conditionalFormatting sqref="U100:W130">
    <cfRule type="containsBlanks" dxfId="82" priority="83">
      <formula>LEN(TRIM(U100))=0</formula>
    </cfRule>
  </conditionalFormatting>
  <conditionalFormatting sqref="U3:W99">
    <cfRule type="containsBlanks" dxfId="81" priority="82">
      <formula>LEN(TRIM(U3))=0</formula>
    </cfRule>
  </conditionalFormatting>
  <conditionalFormatting sqref="X100:Y130">
    <cfRule type="containsBlanks" dxfId="80" priority="81">
      <formula>LEN(TRIM(X100))=0</formula>
    </cfRule>
  </conditionalFormatting>
  <conditionalFormatting sqref="X3:Y99">
    <cfRule type="containsBlanks" dxfId="79" priority="80">
      <formula>LEN(TRIM(X3))=0</formula>
    </cfRule>
  </conditionalFormatting>
  <conditionalFormatting sqref="Z100:AA238 Z241:AA244">
    <cfRule type="containsBlanks" dxfId="78" priority="78">
      <formula>LEN(TRIM(Z100))=0</formula>
    </cfRule>
  </conditionalFormatting>
  <conditionalFormatting sqref="Z3:AA99">
    <cfRule type="containsBlanks" dxfId="77" priority="77">
      <formula>LEN(TRIM(Z3))=0</formula>
    </cfRule>
  </conditionalFormatting>
  <conditionalFormatting sqref="Z239:AA240">
    <cfRule type="containsBlanks" dxfId="76" priority="76">
      <formula>LEN(TRIM(Z239))=0</formula>
    </cfRule>
  </conditionalFormatting>
  <conditionalFormatting sqref="Z245:AA245">
    <cfRule type="containsBlanks" dxfId="75" priority="79">
      <formula>LEN(TRIM(Z245))=0</formula>
    </cfRule>
  </conditionalFormatting>
  <conditionalFormatting sqref="AB100:AB238 AB241 AB244">
    <cfRule type="containsBlanks" dxfId="74" priority="74">
      <formula>LEN(TRIM(AB100))=0</formula>
    </cfRule>
  </conditionalFormatting>
  <conditionalFormatting sqref="AB3:AB99">
    <cfRule type="containsBlanks" dxfId="73" priority="73">
      <formula>LEN(TRIM(AB3))=0</formula>
    </cfRule>
  </conditionalFormatting>
  <conditionalFormatting sqref="AB239:AB240">
    <cfRule type="containsBlanks" dxfId="72" priority="72">
      <formula>LEN(TRIM(AB239))=0</formula>
    </cfRule>
  </conditionalFormatting>
  <conditionalFormatting sqref="AB242:AB243">
    <cfRule type="containsBlanks" dxfId="71" priority="75">
      <formula>LEN(TRIM(AB247))=0</formula>
    </cfRule>
  </conditionalFormatting>
  <conditionalFormatting sqref="AC100:AD238 AC241:AD241 AC244:AD244">
    <cfRule type="containsBlanks" dxfId="70" priority="68">
      <formula>LEN(TRIM(AC100))=0</formula>
    </cfRule>
  </conditionalFormatting>
  <conditionalFormatting sqref="AC3:AD99">
    <cfRule type="containsBlanks" dxfId="69" priority="67">
      <formula>LEN(TRIM(AC3))=0</formula>
    </cfRule>
  </conditionalFormatting>
  <conditionalFormatting sqref="AC239:AD240">
    <cfRule type="containsBlanks" dxfId="68" priority="66">
      <formula>LEN(TRIM(AC239))=0</formula>
    </cfRule>
  </conditionalFormatting>
  <conditionalFormatting sqref="AC245:AD245">
    <cfRule type="containsBlanks" dxfId="67" priority="69">
      <formula>LEN(TRIM(AC245))=0</formula>
    </cfRule>
  </conditionalFormatting>
  <conditionalFormatting sqref="AC243">
    <cfRule type="containsBlanks" dxfId="66" priority="70">
      <formula>LEN(TRIM(AC243))=0</formula>
    </cfRule>
  </conditionalFormatting>
  <conditionalFormatting sqref="AC242 AD242:AD243">
    <cfRule type="containsBlanks" dxfId="65" priority="71">
      <formula>LEN(TRIM(AC247))=0</formula>
    </cfRule>
  </conditionalFormatting>
  <conditionalFormatting sqref="AE100:AG238 AE241:AG241 AE244:AG244">
    <cfRule type="containsBlanks" dxfId="64" priority="63">
      <formula>LEN(TRIM(AE100))=0</formula>
    </cfRule>
  </conditionalFormatting>
  <conditionalFormatting sqref="AE3:AG99">
    <cfRule type="containsBlanks" dxfId="63" priority="62">
      <formula>LEN(TRIM(AE3))=0</formula>
    </cfRule>
  </conditionalFormatting>
  <conditionalFormatting sqref="AE239:AG240">
    <cfRule type="containsBlanks" dxfId="62" priority="61">
      <formula>LEN(TRIM(AE239))=0</formula>
    </cfRule>
  </conditionalFormatting>
  <conditionalFormatting sqref="AE245:AG245">
    <cfRule type="containsBlanks" dxfId="61" priority="64">
      <formula>LEN(TRIM(AE245))=0</formula>
    </cfRule>
  </conditionalFormatting>
  <conditionalFormatting sqref="AE242:AG244">
    <cfRule type="containsBlanks" dxfId="60" priority="65">
      <formula>LEN(TRIM(AE247))=0</formula>
    </cfRule>
  </conditionalFormatting>
  <conditionalFormatting sqref="AH100:AI238 AH241:AI244">
    <cfRule type="containsBlanks" dxfId="59" priority="59">
      <formula>LEN(TRIM(AH100))=0</formula>
    </cfRule>
  </conditionalFormatting>
  <conditionalFormatting sqref="AH3:AI99">
    <cfRule type="containsBlanks" dxfId="58" priority="58">
      <formula>LEN(TRIM(AH3))=0</formula>
    </cfRule>
  </conditionalFormatting>
  <conditionalFormatting sqref="AH239:AI240">
    <cfRule type="containsBlanks" dxfId="57" priority="57">
      <formula>LEN(TRIM(AH239))=0</formula>
    </cfRule>
  </conditionalFormatting>
  <conditionalFormatting sqref="AH245:AI245">
    <cfRule type="containsBlanks" dxfId="56" priority="60">
      <formula>LEN(TRIM(AH245))=0</formula>
    </cfRule>
  </conditionalFormatting>
  <conditionalFormatting sqref="AJ100:AJ238 AJ241:AJ244">
    <cfRule type="containsBlanks" dxfId="55" priority="55">
      <formula>LEN(TRIM(AJ100))=0</formula>
    </cfRule>
  </conditionalFormatting>
  <conditionalFormatting sqref="AJ3:AJ99">
    <cfRule type="containsBlanks" dxfId="54" priority="54">
      <formula>LEN(TRIM(AJ3))=0</formula>
    </cfRule>
  </conditionalFormatting>
  <conditionalFormatting sqref="AJ239:AJ240">
    <cfRule type="containsBlanks" dxfId="53" priority="53">
      <formula>LEN(TRIM(AJ239))=0</formula>
    </cfRule>
  </conditionalFormatting>
  <conditionalFormatting sqref="AJ245">
    <cfRule type="containsBlanks" dxfId="52" priority="56">
      <formula>LEN(TRIM(AJ245))=0</formula>
    </cfRule>
  </conditionalFormatting>
  <conditionalFormatting sqref="AL100:AM238 AL241:AM244">
    <cfRule type="containsBlanks" dxfId="51" priority="51">
      <formula>LEN(TRIM(AL100))=0</formula>
    </cfRule>
  </conditionalFormatting>
  <conditionalFormatting sqref="AL3:AM99">
    <cfRule type="containsBlanks" dxfId="50" priority="50">
      <formula>LEN(TRIM(AL3))=0</formula>
    </cfRule>
  </conditionalFormatting>
  <conditionalFormatting sqref="AL239:AM240">
    <cfRule type="containsBlanks" dxfId="49" priority="49">
      <formula>LEN(TRIM(AL239))=0</formula>
    </cfRule>
  </conditionalFormatting>
  <conditionalFormatting sqref="AL245:AM245">
    <cfRule type="containsBlanks" dxfId="48" priority="52">
      <formula>LEN(TRIM(AL245))=0</formula>
    </cfRule>
  </conditionalFormatting>
  <conditionalFormatting sqref="AN100:AN238 AN241:AN244">
    <cfRule type="containsBlanks" dxfId="47" priority="47">
      <formula>LEN(TRIM(AN100))=0</formula>
    </cfRule>
  </conditionalFormatting>
  <conditionalFormatting sqref="AN3:AN99">
    <cfRule type="containsBlanks" dxfId="46" priority="46">
      <formula>LEN(TRIM(AN3))=0</formula>
    </cfRule>
  </conditionalFormatting>
  <conditionalFormatting sqref="AN239:AN240">
    <cfRule type="containsBlanks" dxfId="45" priority="45">
      <formula>LEN(TRIM(AN239))=0</formula>
    </cfRule>
  </conditionalFormatting>
  <conditionalFormatting sqref="AN245">
    <cfRule type="containsBlanks" dxfId="44" priority="48">
      <formula>LEN(TRIM(AN245))=0</formula>
    </cfRule>
  </conditionalFormatting>
  <conditionalFormatting sqref="AO100:AO238 AO241 AO244">
    <cfRule type="containsBlanks" dxfId="43" priority="43">
      <formula>LEN(TRIM(AO100))=0</formula>
    </cfRule>
  </conditionalFormatting>
  <conditionalFormatting sqref="AO3:AO99">
    <cfRule type="containsBlanks" dxfId="42" priority="42">
      <formula>LEN(TRIM(AO3))=0</formula>
    </cfRule>
  </conditionalFormatting>
  <conditionalFormatting sqref="AO239:AO240">
    <cfRule type="containsBlanks" dxfId="41" priority="41">
      <formula>LEN(TRIM(AO239))=0</formula>
    </cfRule>
  </conditionalFormatting>
  <conditionalFormatting sqref="AO242:AO243">
    <cfRule type="containsBlanks" dxfId="40" priority="44">
      <formula>LEN(TRIM(AO247))=0</formula>
    </cfRule>
  </conditionalFormatting>
  <conditionalFormatting sqref="AP100:AP238 AP241 AP244">
    <cfRule type="containsBlanks" dxfId="39" priority="39">
      <formula>LEN(TRIM(AP100))=0</formula>
    </cfRule>
  </conditionalFormatting>
  <conditionalFormatting sqref="AP3:AP99">
    <cfRule type="containsBlanks" dxfId="38" priority="38">
      <formula>LEN(TRIM(AP3))=0</formula>
    </cfRule>
  </conditionalFormatting>
  <conditionalFormatting sqref="AP239:AP240">
    <cfRule type="containsBlanks" dxfId="37" priority="37">
      <formula>LEN(TRIM(AP239))=0</formula>
    </cfRule>
  </conditionalFormatting>
  <conditionalFormatting sqref="AP242:AP243">
    <cfRule type="containsBlanks" dxfId="36" priority="40">
      <formula>LEN(TRIM(AP247))=0</formula>
    </cfRule>
  </conditionalFormatting>
  <conditionalFormatting sqref="AQ100:AR238 AQ241 AQ244:AR244">
    <cfRule type="containsBlanks" dxfId="35" priority="34">
      <formula>LEN(TRIM(AQ100))=0</formula>
    </cfRule>
  </conditionalFormatting>
  <conditionalFormatting sqref="AQ3:AR99">
    <cfRule type="containsBlanks" dxfId="34" priority="33">
      <formula>LEN(TRIM(AQ3))=0</formula>
    </cfRule>
  </conditionalFormatting>
  <conditionalFormatting sqref="AQ239:AR240">
    <cfRule type="containsBlanks" dxfId="33" priority="32">
      <formula>LEN(TRIM(AQ239))=0</formula>
    </cfRule>
  </conditionalFormatting>
  <conditionalFormatting sqref="AR241:AR242">
    <cfRule type="containsBlanks" dxfId="32" priority="35">
      <formula>LEN(TRIM(AR241))=0</formula>
    </cfRule>
  </conditionalFormatting>
  <conditionalFormatting sqref="AQ242:AQ243 AR243">
    <cfRule type="containsBlanks" dxfId="31" priority="36">
      <formula>LEN(TRIM(AQ247))=0</formula>
    </cfRule>
  </conditionalFormatting>
  <conditionalFormatting sqref="AS100:AT130">
    <cfRule type="containsBlanks" dxfId="30" priority="31">
      <formula>LEN(TRIM(AS100))=0</formula>
    </cfRule>
  </conditionalFormatting>
  <conditionalFormatting sqref="AS3:AT99">
    <cfRule type="containsBlanks" dxfId="29" priority="30">
      <formula>LEN(TRIM(AS3))=0</formula>
    </cfRule>
  </conditionalFormatting>
  <conditionalFormatting sqref="AU100:AV113">
    <cfRule type="containsBlanks" dxfId="28" priority="29">
      <formula>LEN(TRIM(AU100))=0</formula>
    </cfRule>
  </conditionalFormatting>
  <conditionalFormatting sqref="AU3:AV99">
    <cfRule type="containsBlanks" dxfId="27" priority="28">
      <formula>LEN(TRIM(AU3))=0</formula>
    </cfRule>
  </conditionalFormatting>
  <conditionalFormatting sqref="AW100:AX238 AW241:AX241 AW244:AX244">
    <cfRule type="containsBlanks" dxfId="26" priority="26">
      <formula>LEN(TRIM(AW100))=0</formula>
    </cfRule>
  </conditionalFormatting>
  <conditionalFormatting sqref="AW3:AX99">
    <cfRule type="containsBlanks" dxfId="25" priority="25">
      <formula>LEN(TRIM(AW3))=0</formula>
    </cfRule>
  </conditionalFormatting>
  <conditionalFormatting sqref="AW239:AX240">
    <cfRule type="containsBlanks" dxfId="24" priority="24">
      <formula>LEN(TRIM(AW239))=0</formula>
    </cfRule>
  </conditionalFormatting>
  <conditionalFormatting sqref="AW242:AX243">
    <cfRule type="containsBlanks" dxfId="23" priority="27">
      <formula>LEN(TRIM(AW247))=0</formula>
    </cfRule>
  </conditionalFormatting>
  <conditionalFormatting sqref="AY100:AZ238 AY241:AZ241 AY244:AZ244">
    <cfRule type="containsBlanks" dxfId="22" priority="22">
      <formula>LEN(TRIM(AY100))=0</formula>
    </cfRule>
  </conditionalFormatting>
  <conditionalFormatting sqref="AY3:AZ99">
    <cfRule type="containsBlanks" dxfId="21" priority="21">
      <formula>LEN(TRIM(AY3))=0</formula>
    </cfRule>
  </conditionalFormatting>
  <conditionalFormatting sqref="AY239:AZ240">
    <cfRule type="containsBlanks" dxfId="20" priority="20">
      <formula>LEN(TRIM(AY239))=0</formula>
    </cfRule>
  </conditionalFormatting>
  <conditionalFormatting sqref="AY242:AZ243">
    <cfRule type="containsBlanks" dxfId="19" priority="23">
      <formula>LEN(TRIM(AY247))=0</formula>
    </cfRule>
  </conditionalFormatting>
  <conditionalFormatting sqref="BA100:BB238 BA241:BB244">
    <cfRule type="containsBlanks" dxfId="11" priority="11">
      <formula>LEN(TRIM(BA100))=0</formula>
    </cfRule>
  </conditionalFormatting>
  <conditionalFormatting sqref="BA3:BB99">
    <cfRule type="containsBlanks" dxfId="10" priority="10">
      <formula>LEN(TRIM(BA3))=0</formula>
    </cfRule>
  </conditionalFormatting>
  <conditionalFormatting sqref="BA239:BB240">
    <cfRule type="containsBlanks" dxfId="9" priority="9">
      <formula>LEN(TRIM(BA239))=0</formula>
    </cfRule>
  </conditionalFormatting>
  <conditionalFormatting sqref="BA245:BB245">
    <cfRule type="containsBlanks" dxfId="8" priority="12">
      <formula>LEN(TRIM(BA245))=0</formula>
    </cfRule>
  </conditionalFormatting>
  <conditionalFormatting sqref="BC100:BC238 BC241:BC244">
    <cfRule type="containsBlanks" dxfId="7" priority="7">
      <formula>LEN(TRIM(BC100))=0</formula>
    </cfRule>
  </conditionalFormatting>
  <conditionalFormatting sqref="BC3:BC99">
    <cfRule type="containsBlanks" dxfId="6" priority="6">
      <formula>LEN(TRIM(BC3))=0</formula>
    </cfRule>
  </conditionalFormatting>
  <conditionalFormatting sqref="BC239:BC240">
    <cfRule type="containsBlanks" dxfId="5" priority="5">
      <formula>LEN(TRIM(BC239))=0</formula>
    </cfRule>
  </conditionalFormatting>
  <conditionalFormatting sqref="BC245">
    <cfRule type="containsBlanks" dxfId="4" priority="8">
      <formula>LEN(TRIM(BC245))=0</formula>
    </cfRule>
  </conditionalFormatting>
  <conditionalFormatting sqref="BD100:BD238 BD241:BD244">
    <cfRule type="containsBlanks" dxfId="3" priority="3">
      <formula>LEN(TRIM(BD100))=0</formula>
    </cfRule>
  </conditionalFormatting>
  <conditionalFormatting sqref="BD3:BD99">
    <cfRule type="containsBlanks" dxfId="2" priority="2">
      <formula>LEN(TRIM(BD3))=0</formula>
    </cfRule>
  </conditionalFormatting>
  <conditionalFormatting sqref="BD239:BD240">
    <cfRule type="containsBlanks" dxfId="1" priority="1">
      <formula>LEN(TRIM(BD239))=0</formula>
    </cfRule>
  </conditionalFormatting>
  <conditionalFormatting sqref="BD245">
    <cfRule type="containsBlanks" dxfId="0" priority="4">
      <formula>LEN(TRIM(BD245))=0</formula>
    </cfRule>
  </conditionalFormatting>
  <hyperlinks>
    <hyperlink ref="A3" r:id="rId1" xr:uid="{98807C85-9850-2B4C-9DB3-5AF7A4B0F6BB}"/>
    <hyperlink ref="A73" r:id="rId2" xr:uid="{D287BCDB-5F7E-BF4D-8C1A-E6F2ACBBB783}"/>
    <hyperlink ref="A143" r:id="rId3" xr:uid="{0AC8FC49-473C-1043-935B-85F08E74AA81}"/>
    <hyperlink ref="A144" r:id="rId4" xr:uid="{46F9DCA9-97B7-554B-9E20-66222215167E}"/>
    <hyperlink ref="A77" r:id="rId5" xr:uid="{B3C36C04-C3D1-7143-A72E-834E660C8971}"/>
    <hyperlink ref="A45" r:id="rId6" xr:uid="{BF7624AA-89D0-BC4F-A293-AE5285792FDB}"/>
    <hyperlink ref="A236" r:id="rId7" xr:uid="{B3959A7C-94AF-2D4F-B88B-A1FCAB9D3469}"/>
    <hyperlink ref="A244" r:id="rId8" xr:uid="{418C8BB7-D5AA-3C40-A141-4EA841359DBD}"/>
    <hyperlink ref="A47" r:id="rId9" xr:uid="{41AE0628-454D-2442-AAEA-168138F2F0DB}"/>
    <hyperlink ref="AJ23" r:id="rId10" xr:uid="{D6BCCBAB-F815-B94D-8798-E1060530F70D}"/>
    <hyperlink ref="AJ187" r:id="rId11" xr:uid="{D4E4B1FF-C4B1-2E4B-877A-8623DF53B092}"/>
    <hyperlink ref="AJ42" r:id="rId12" xr:uid="{A84C620A-3CA7-2F41-90F6-331065173F13}"/>
    <hyperlink ref="AJ43" r:id="rId13" xr:uid="{F1A4F554-14CE-1248-8E27-829A6A7BE807}"/>
    <hyperlink ref="AJ235" r:id="rId14" xr:uid="{91CD87F3-8D49-D749-A5E9-C3DFAB013C23}"/>
    <hyperlink ref="AJ130" r:id="rId15" xr:uid="{8E15C8CD-1B56-124D-8D47-669E6EE921E1}"/>
    <hyperlink ref="AJ220" r:id="rId16" xr:uid="{580EC62F-703D-6547-B881-2DE0C096C1C1}"/>
    <hyperlink ref="AJ116" r:id="rId17" xr:uid="{53035B54-6405-5E48-AAFA-650DF0AE9B02}"/>
    <hyperlink ref="AJ227" r:id="rId18" xr:uid="{B0C988A9-E6F0-D540-8759-9572F9D843E4}"/>
    <hyperlink ref="AJ224" r:id="rId19" xr:uid="{569BCBCC-2578-A64D-A680-4604B9E54CE6}"/>
    <hyperlink ref="AJ122" r:id="rId20" xr:uid="{ADA28049-6205-C649-B227-99067E2639AC}"/>
    <hyperlink ref="AJ123" r:id="rId21" xr:uid="{12A1BDE6-2EA4-FA4E-9C95-C0457AA8038D}"/>
    <hyperlink ref="AJ131" r:id="rId22" xr:uid="{E6CE7B95-98FF-6F4C-BAD6-B21B955CC9CD}"/>
    <hyperlink ref="AJ132" r:id="rId23" xr:uid="{ED87C7DE-8FEF-0643-BCB2-4FC34E30FC10}"/>
    <hyperlink ref="AJ133" r:id="rId24" xr:uid="{48560362-C535-154A-AED7-FB71A8BDC780}"/>
    <hyperlink ref="AJ135" r:id="rId25" xr:uid="{121B38A4-5538-2C4E-BFFD-E1E18B83A6FD}"/>
    <hyperlink ref="AJ136" r:id="rId26" xr:uid="{D316A175-9370-5741-A4D8-376EBA90ED07}"/>
    <hyperlink ref="AJ137" r:id="rId27" xr:uid="{7D63D569-F722-C64F-BAE6-7145167AF71E}"/>
    <hyperlink ref="AJ163" r:id="rId28" xr:uid="{652E41A2-218A-2D4D-B5F5-B496C932F6A5}"/>
    <hyperlink ref="AJ140" r:id="rId29" xr:uid="{322549DC-0B43-A54D-903E-665F0FE5297F}"/>
    <hyperlink ref="AJ189" r:id="rId30" xr:uid="{3A28FA53-47EF-8E4F-BA9F-CD545FFCC642}"/>
    <hyperlink ref="AJ143" r:id="rId31" xr:uid="{6D74A48A-A8F7-8D49-AAAB-C949E001683E}"/>
    <hyperlink ref="AJ144" r:id="rId32" xr:uid="{3FBE6184-3758-C14F-9BA5-DFC067D7371B}"/>
    <hyperlink ref="AJ145" r:id="rId33" xr:uid="{474FD33B-4262-9045-A0D3-F88AD67CE708}"/>
    <hyperlink ref="AJ146" r:id="rId34" xr:uid="{ADBA9591-74C5-F54A-8927-610D8D76E8BB}"/>
    <hyperlink ref="AJ147" r:id="rId35" xr:uid="{28623160-19EB-A643-B898-36CC6B5B0D7F}"/>
    <hyperlink ref="AJ211" r:id="rId36" xr:uid="{9A8CAB6D-20C8-BB47-A58E-4C2A86685F8C}"/>
    <hyperlink ref="AJ149" r:id="rId37" xr:uid="{D4C829E4-FCBA-7748-A0EB-9BAF71AEE803}"/>
    <hyperlink ref="AJ150" r:id="rId38" xr:uid="{73BD6AE5-6EF2-EB46-A282-864C03A6FDA2}"/>
    <hyperlink ref="AJ151" r:id="rId39" xr:uid="{D1C39FD1-9647-C449-B312-EE1CAF19A0A8}"/>
    <hyperlink ref="AJ152" r:id="rId40" xr:uid="{C4CB0A7A-8369-5445-926D-F2E582290A61}"/>
    <hyperlink ref="AJ153" r:id="rId41" xr:uid="{C5352440-11AA-A646-B195-C6A15E71CEF3}"/>
    <hyperlink ref="AJ154" r:id="rId42" xr:uid="{92C5FA41-5E2B-5E4F-9228-1A3C986C3932}"/>
    <hyperlink ref="AJ155" r:id="rId43" xr:uid="{E61AE65C-EFA9-784B-9998-E326E7C34646}"/>
    <hyperlink ref="AJ156" r:id="rId44" xr:uid="{4F28DE29-033A-404E-B61A-63585F511FE0}"/>
    <hyperlink ref="AJ157" r:id="rId45" xr:uid="{F3D8F48A-EAA1-F043-948D-86E060206C2F}"/>
    <hyperlink ref="AJ158" r:id="rId46" xr:uid="{AD7FAA30-8EE0-E34E-A36D-0DAD9F62078B}"/>
    <hyperlink ref="AJ159" r:id="rId47" xr:uid="{DDCE3CAD-F7F0-0E48-AA5D-2804EFC81FFE}"/>
    <hyperlink ref="AJ160" r:id="rId48" xr:uid="{E85E48C4-7073-AD48-8726-5690134F14C6}"/>
    <hyperlink ref="AJ213" r:id="rId49" xr:uid="{19470B3D-328E-9B4C-A131-C6EFE1749145}"/>
    <hyperlink ref="AJ162" r:id="rId50" xr:uid="{F2EF2902-CAA8-0A49-97D7-6B1C3F44033C}"/>
    <hyperlink ref="AJ225" r:id="rId51" xr:uid="{EF563F4D-B1EB-BE47-BA6B-1812A9BE6953}"/>
    <hyperlink ref="AJ164" r:id="rId52" xr:uid="{FB05D84D-A45A-0A49-9C68-419813BC05BE}"/>
    <hyperlink ref="AJ165" r:id="rId53" xr:uid="{8302BC87-12D8-904D-A994-690BE2F02CF3}"/>
    <hyperlink ref="AJ166" r:id="rId54" xr:uid="{CC6E8F34-955E-9646-85E2-BEDE35AEEC2A}"/>
    <hyperlink ref="AJ167" r:id="rId55" xr:uid="{0360B05B-B0C1-184E-9FE3-E3B752CB40FE}"/>
    <hyperlink ref="AJ168" r:id="rId56" xr:uid="{3782BFAE-912F-E24D-BC82-7026DD39F868}"/>
    <hyperlink ref="AJ169" r:id="rId57" xr:uid="{37F58BF2-BCF1-CD40-BC2B-4C60DCD677C5}"/>
    <hyperlink ref="AJ171" r:id="rId58" xr:uid="{6CE443FF-9772-414D-B2AB-FD180B0C96B4}"/>
    <hyperlink ref="AJ172" r:id="rId59" xr:uid="{67778DE6-9DCC-F840-820B-71D98B10CB8B}"/>
    <hyperlink ref="AJ174" r:id="rId60" xr:uid="{DAAE08DD-A3C8-FB45-854A-AD7E7CB5F028}"/>
    <hyperlink ref="AJ175" r:id="rId61" xr:uid="{5DBF2FF0-7161-CA44-8C8B-73A1108DDEF3}"/>
    <hyperlink ref="AJ176" r:id="rId62" xr:uid="{E0D7AB16-9295-B24F-AA68-2C0ADB1184E4}"/>
    <hyperlink ref="AJ177" r:id="rId63" xr:uid="{ED95FF51-6887-5545-97B4-09F22AFE4698}"/>
    <hyperlink ref="AJ178" r:id="rId64" xr:uid="{2A9A3F85-6330-E74B-8261-CBBB6DC5973A}"/>
    <hyperlink ref="AJ179" r:id="rId65" xr:uid="{787A8434-7023-5E48-A521-FF2466E582C8}"/>
    <hyperlink ref="AJ180" r:id="rId66" xr:uid="{057931D9-8A0F-C44F-A6F4-616C23AA11CC}"/>
    <hyperlink ref="AJ181" r:id="rId67" xr:uid="{523D8B1E-4EA1-294B-A603-C25538F2AC5F}"/>
    <hyperlink ref="AJ182" r:id="rId68" xr:uid="{35870B01-6FF9-2445-92C8-25B2E586D997}"/>
    <hyperlink ref="AJ183" r:id="rId69" xr:uid="{53C9DAF6-8956-2444-9FCB-DDCE4FAD9946}"/>
    <hyperlink ref="AJ184" r:id="rId70" xr:uid="{9ED80DBF-01BC-8644-AF79-0EBD209F10C6}"/>
    <hyperlink ref="AJ185" r:id="rId71" xr:uid="{5DB2E95D-EB95-0E43-BDA3-FFEB53E379B7}"/>
    <hyperlink ref="AJ186" r:id="rId72" xr:uid="{F2399B56-0EA7-C74B-8B27-AE9694D53954}"/>
    <hyperlink ref="AJ188" r:id="rId73" xr:uid="{5E6061BA-6B60-DB41-8CE0-DBB9438684AD}"/>
    <hyperlink ref="AJ190" r:id="rId74" xr:uid="{1B54AC24-BCE7-DE48-9EFD-44DC1A138AC2}"/>
    <hyperlink ref="AJ192" r:id="rId75" xr:uid="{CA1410DE-B24A-DC4E-920D-22B8FD55D3EB}"/>
    <hyperlink ref="AJ193" r:id="rId76" xr:uid="{694D539D-07DE-BF44-BCF2-B7167335E53E}"/>
    <hyperlink ref="AJ194" r:id="rId77" xr:uid="{D9C2C565-62A7-E446-925C-0EBD78623858}"/>
    <hyperlink ref="AJ196" r:id="rId78" xr:uid="{244AB9D2-7674-394E-868E-7D47F0F1219B}"/>
    <hyperlink ref="AJ197" r:id="rId79" xr:uid="{5F5C9431-FFB9-F24B-BBF4-01E412B803BD}"/>
    <hyperlink ref="AJ199" r:id="rId80" xr:uid="{69BB2938-C1D0-0444-B15C-DEF38F2FA56A}"/>
    <hyperlink ref="AJ200" r:id="rId81" xr:uid="{B7B4CFD7-97D2-A64A-9336-43B47C50182E}"/>
    <hyperlink ref="AJ201" r:id="rId82" xr:uid="{DE59447F-4E9F-9949-BC86-D486CE57955B}"/>
    <hyperlink ref="AJ202" r:id="rId83" xr:uid="{A87F6C2F-912A-704F-9402-882B91884E5E}"/>
    <hyperlink ref="AJ203" r:id="rId84" xr:uid="{C8DED48E-6D53-5F4D-AC57-1572E29C9B66}"/>
    <hyperlink ref="AJ204" r:id="rId85" xr:uid="{0A44D7B4-A7B2-FE4D-B898-6DE389222DA8}"/>
    <hyperlink ref="AJ208" r:id="rId86" xr:uid="{976F65EC-51A9-5E49-A402-E4A2E4178AB0}"/>
    <hyperlink ref="AJ209" r:id="rId87" xr:uid="{BC499D91-D9BE-7746-AEC9-B6BF475159F4}"/>
    <hyperlink ref="AJ210" r:id="rId88" xr:uid="{643D1733-4B58-5741-B1F0-71306066826F}"/>
    <hyperlink ref="AJ212" r:id="rId89" xr:uid="{24D773F4-E709-9F4D-9F58-1293E177B94F}"/>
    <hyperlink ref="AJ214" r:id="rId90" xr:uid="{C32DA615-08FE-E941-ABB8-751C21E3F0A3}"/>
    <hyperlink ref="AJ219" r:id="rId91" xr:uid="{18F4D798-7754-8C43-99F4-5153794BAA58}"/>
    <hyperlink ref="AJ223" r:id="rId92" xr:uid="{1B0FA843-5CDB-6A4C-A5E1-25187F1B5C10}"/>
    <hyperlink ref="AJ226" r:id="rId93" xr:uid="{588884E9-262E-1A4D-8AC3-4F3A3D2B134C}"/>
    <hyperlink ref="AJ229" r:id="rId94" xr:uid="{748D1A72-EFBC-5F4F-8450-419F0FA0099A}"/>
    <hyperlink ref="AJ230" r:id="rId95" xr:uid="{638A0633-3221-034B-AD53-E2D06C602E50}"/>
    <hyperlink ref="AJ234" r:id="rId96" xr:uid="{431A09E1-20FE-6B46-AFF5-C584D8FA5669}"/>
    <hyperlink ref="AJ237" r:id="rId97" xr:uid="{CF08BB98-1604-FA45-A7FF-15FD65B77194}"/>
  </hyperlinks>
  <pageMargins left="0.7" right="0.7" top="0.75" bottom="0.75" header="0" footer="0"/>
  <pageSetup orientation="landscape" r:id="rId98"/>
  <legacyDrawing r:id="rId99"/>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2025-01-21T16:13:13Z</dcterms:modified>
</cp:coreProperties>
</file>